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sgregov\Desktop\Financ_6_2026\"/>
    </mc:Choice>
  </mc:AlternateContent>
  <xr:revisionPtr revIDLastSave="0" documentId="13_ncr:1_{A4AFA19D-0ACE-4359-B3D1-EC407F871886}" xr6:coauthVersionLast="47" xr6:coauthVersionMax="47" xr10:uidLastSave="{00000000-0000-0000-0000-000000000000}"/>
  <bookViews>
    <workbookView xWindow="2460" yWindow="2460" windowWidth="19545" windowHeight="1105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C1503" i="1"/>
  <c r="G1503" i="1" s="1"/>
  <c r="D1503" i="1"/>
  <c r="H1503" i="1"/>
  <c r="C1504" i="1"/>
  <c r="G1504" i="1" s="1"/>
  <c r="D1504" i="1"/>
  <c r="H1504" i="1"/>
  <c r="C1505" i="1"/>
  <c r="G1505" i="1" s="1"/>
  <c r="D1505" i="1"/>
  <c r="H1505" i="1"/>
  <c r="C1506" i="1"/>
  <c r="G1506" i="1" s="1"/>
  <c r="D1506" i="1"/>
  <c r="H1506" i="1"/>
  <c r="C1507" i="1"/>
  <c r="G1507" i="1" s="1"/>
  <c r="D1507" i="1"/>
  <c r="H1507" i="1"/>
  <c r="C1508" i="1"/>
  <c r="G1508" i="1" s="1"/>
  <c r="D1508" i="1"/>
  <c r="H1508" i="1"/>
  <c r="C1511" i="1"/>
  <c r="G1511" i="1" s="1"/>
  <c r="D1511" i="1"/>
  <c r="H1511" i="1"/>
  <c r="C1512" i="1"/>
  <c r="G1512" i="1" s="1"/>
  <c r="D1512" i="1"/>
  <c r="H1512" i="1"/>
  <c r="C1514" i="1"/>
  <c r="G1514" i="1" s="1"/>
  <c r="D1514" i="1"/>
  <c r="H1514" i="1"/>
  <c r="C1515" i="1"/>
  <c r="G1515" i="1" s="1"/>
  <c r="D1515" i="1"/>
  <c r="H1515" i="1"/>
  <c r="C1516" i="1"/>
  <c r="G1516" i="1" s="1"/>
  <c r="D1516" i="1"/>
  <c r="H1516" i="1"/>
  <c r="C1518" i="1"/>
  <c r="G1518" i="1" s="1"/>
  <c r="D1518" i="1"/>
  <c r="H1518" i="1"/>
  <c r="C1519" i="1"/>
  <c r="G1519" i="1" s="1"/>
  <c r="D1519" i="1"/>
  <c r="H1519" i="1"/>
  <c r="C1520" i="1"/>
  <c r="G1520" i="1" s="1"/>
  <c r="D1520" i="1"/>
  <c r="H1520" i="1"/>
  <c r="C1521" i="1"/>
  <c r="G1521" i="1" s="1"/>
  <c r="D1521" i="1"/>
  <c r="H1521" i="1"/>
  <c r="C1522" i="1"/>
  <c r="G1522" i="1" s="1"/>
  <c r="D1522" i="1"/>
  <c r="H1522" i="1"/>
  <c r="C1523" i="1"/>
  <c r="G1523" i="1" s="1"/>
  <c r="D1523" i="1"/>
  <c r="H1523" i="1"/>
  <c r="C1526" i="1"/>
  <c r="G1526" i="1" s="1"/>
  <c r="D1526" i="1"/>
  <c r="H1526" i="1"/>
  <c r="C1527" i="1"/>
  <c r="G1527" i="1" s="1"/>
  <c r="D1527" i="1"/>
  <c r="H1527" i="1"/>
  <c r="C1528" i="1"/>
  <c r="G1528" i="1" s="1"/>
  <c r="D1528" i="1"/>
  <c r="H1528" i="1"/>
  <c r="C1529" i="1"/>
  <c r="G1529" i="1" s="1"/>
  <c r="D1529" i="1"/>
  <c r="H1529" i="1"/>
  <c r="C1530" i="1"/>
  <c r="D1530" i="1"/>
  <c r="H1530" i="1"/>
  <c r="C1531" i="1"/>
  <c r="D1531" i="1"/>
  <c r="H1531" i="1"/>
  <c r="C1532" i="1"/>
  <c r="G1532" i="1" s="1"/>
  <c r="D1532" i="1"/>
  <c r="C1533" i="1"/>
  <c r="D1533" i="1"/>
  <c r="C1534" i="1"/>
  <c r="D1534" i="1"/>
  <c r="H1534" i="1"/>
  <c r="C1535" i="1"/>
  <c r="D1535" i="1"/>
  <c r="H1535" i="1"/>
  <c r="C1540" i="1"/>
  <c r="G1540" i="1" s="1"/>
  <c r="D1540" i="1"/>
  <c r="J1540" i="1"/>
  <c r="C1541" i="1"/>
  <c r="D1541" i="1"/>
  <c r="J1541" i="1" s="1"/>
  <c r="G1541" i="1"/>
  <c r="H1541" i="1"/>
  <c r="C1542" i="1"/>
  <c r="D1542" i="1"/>
  <c r="J1542" i="1" s="1"/>
  <c r="H1542" i="1"/>
  <c r="C1543" i="1"/>
  <c r="D1543" i="1"/>
  <c r="G1543" i="1" s="1"/>
  <c r="C1544" i="1"/>
  <c r="G1544" i="1" s="1"/>
  <c r="D1544" i="1"/>
  <c r="J1544" i="1"/>
  <c r="C1545" i="1"/>
  <c r="D1545" i="1"/>
  <c r="J1545" i="1" s="1"/>
  <c r="G1545" i="1"/>
  <c r="H1545" i="1"/>
  <c r="C1547" i="1"/>
  <c r="J1547" i="1" s="1"/>
  <c r="D1547" i="1"/>
  <c r="G1547" i="1"/>
  <c r="C1548" i="1"/>
  <c r="D1548" i="1"/>
  <c r="J1548" i="1" s="1"/>
  <c r="C1549" i="1"/>
  <c r="J1549" i="1" s="1"/>
  <c r="D1549" i="1"/>
  <c r="C1550" i="1"/>
  <c r="D1550" i="1"/>
  <c r="J1550" i="1" s="1"/>
  <c r="G1550" i="1"/>
  <c r="C1551" i="1"/>
  <c r="J1551" i="1" s="1"/>
  <c r="D1551" i="1"/>
  <c r="G1551" i="1"/>
  <c r="C1552" i="1"/>
  <c r="D1552" i="1"/>
  <c r="J1552" i="1" s="1"/>
  <c r="C1553" i="1"/>
  <c r="J1553" i="1" s="1"/>
  <c r="D1553" i="1"/>
  <c r="C1556" i="1"/>
  <c r="D1556" i="1"/>
  <c r="J1556" i="1" s="1"/>
  <c r="C1557" i="1"/>
  <c r="J1557" i="1" s="1"/>
  <c r="D1557" i="1"/>
  <c r="C1558" i="1"/>
  <c r="D1558" i="1"/>
  <c r="J1558" i="1" s="1"/>
  <c r="G1558" i="1"/>
  <c r="C1559" i="1"/>
  <c r="J1559" i="1" s="1"/>
  <c r="D1559" i="1"/>
  <c r="G1559" i="1"/>
  <c r="C1560" i="1"/>
  <c r="D1560" i="1"/>
  <c r="J1560" i="1" s="1"/>
  <c r="C1561" i="1"/>
  <c r="J1561" i="1" s="1"/>
  <c r="D1561" i="1"/>
  <c r="C1563" i="1"/>
  <c r="H1563" i="1" s="1"/>
  <c r="D1563" i="1"/>
  <c r="J1563" i="1"/>
  <c r="C1564" i="1"/>
  <c r="J1564" i="1" s="1"/>
  <c r="D1564" i="1"/>
  <c r="G1564" i="1"/>
  <c r="I1564" i="1" s="1"/>
  <c r="H1564" i="1"/>
  <c r="C1565" i="1"/>
  <c r="D1565" i="1"/>
  <c r="J1565" i="1" s="1"/>
  <c r="G1565" i="1"/>
  <c r="C1566" i="1"/>
  <c r="G1566" i="1" s="1"/>
  <c r="D1566" i="1"/>
  <c r="J1566" i="1"/>
  <c r="C1567" i="1"/>
  <c r="D1567" i="1"/>
  <c r="G1567" i="1"/>
  <c r="I1567" i="1" s="1"/>
  <c r="H1567" i="1"/>
  <c r="J1567" i="1"/>
  <c r="C1568" i="1"/>
  <c r="G1568" i="1" s="1"/>
  <c r="D1568" i="1"/>
  <c r="J1568" i="1"/>
  <c r="C1569" i="1"/>
  <c r="D1569" i="1"/>
  <c r="G1569" i="1"/>
  <c r="I1569" i="1" s="1"/>
  <c r="H1569" i="1"/>
  <c r="J1569" i="1"/>
  <c r="C1572" i="1"/>
  <c r="G1572" i="1" s="1"/>
  <c r="D1572" i="1"/>
  <c r="J1572" i="1"/>
  <c r="C1573" i="1"/>
  <c r="D1573" i="1"/>
  <c r="G1573" i="1"/>
  <c r="I1573" i="1" s="1"/>
  <c r="H1573" i="1"/>
  <c r="J1573" i="1"/>
  <c r="C1574" i="1"/>
  <c r="G1574" i="1" s="1"/>
  <c r="D1574" i="1"/>
  <c r="J1574" i="1"/>
  <c r="C1575" i="1"/>
  <c r="D1575" i="1"/>
  <c r="G1575" i="1"/>
  <c r="I1575" i="1" s="1"/>
  <c r="H1575" i="1"/>
  <c r="J1575" i="1"/>
  <c r="C1577" i="1"/>
  <c r="G1577" i="1" s="1"/>
  <c r="D1577" i="1"/>
  <c r="J1577" i="1"/>
  <c r="C1578" i="1"/>
  <c r="D1578" i="1"/>
  <c r="G1578" i="1"/>
  <c r="I1578" i="1" s="1"/>
  <c r="H1578" i="1"/>
  <c r="J1578" i="1"/>
  <c r="C1579" i="1"/>
  <c r="G1579" i="1" s="1"/>
  <c r="D1579" i="1"/>
  <c r="J1579" i="1"/>
  <c r="C1580" i="1"/>
  <c r="D1580" i="1"/>
  <c r="G1580" i="1"/>
  <c r="H1580" i="1"/>
  <c r="J1580" i="1"/>
  <c r="C1581" i="1"/>
  <c r="H1581" i="1" s="1"/>
  <c r="G1581" i="1"/>
  <c r="C1583" i="1"/>
  <c r="G1583" i="1"/>
  <c r="H1583" i="1"/>
  <c r="C1585" i="1"/>
  <c r="H1585" i="1" s="1"/>
  <c r="G1585" i="1"/>
  <c r="C1586" i="1"/>
  <c r="G1586" i="1"/>
  <c r="H1586" i="1"/>
  <c r="C1587" i="1"/>
  <c r="G1587" i="1"/>
  <c r="H1587" i="1"/>
  <c r="C1588" i="1"/>
  <c r="C1589" i="1"/>
  <c r="H1589" i="1" s="1"/>
  <c r="G1589" i="1"/>
  <c r="C1590" i="1"/>
  <c r="G1590" i="1"/>
  <c r="H1590" i="1"/>
  <c r="C1591" i="1"/>
  <c r="G1591" i="1"/>
  <c r="H1591" i="1"/>
  <c r="C1592" i="1"/>
  <c r="C1593" i="1"/>
  <c r="H1593" i="1" s="1"/>
  <c r="G1593" i="1"/>
  <c r="C1595" i="1"/>
  <c r="G1595" i="1"/>
  <c r="H1595" i="1"/>
  <c r="C1596" i="1"/>
  <c r="C1597" i="1"/>
  <c r="H1597" i="1" s="1"/>
  <c r="G1597" i="1"/>
  <c r="C1598" i="1"/>
  <c r="G1598" i="1"/>
  <c r="H1598" i="1"/>
  <c r="C1599" i="1"/>
  <c r="G1599" i="1"/>
  <c r="H1599" i="1"/>
  <c r="C1600" i="1"/>
  <c r="C1602" i="1"/>
  <c r="G1602" i="1"/>
  <c r="H1602" i="1"/>
  <c r="C1604" i="1"/>
  <c r="C1605" i="1"/>
  <c r="H1605" i="1" s="1"/>
  <c r="G1605" i="1"/>
  <c r="C1606" i="1"/>
  <c r="G1606" i="1"/>
  <c r="H1606" i="1"/>
  <c r="C1607" i="1"/>
  <c r="G1607" i="1"/>
  <c r="H1607" i="1"/>
  <c r="C1608" i="1"/>
  <c r="C1609" i="1"/>
  <c r="H1609" i="1" s="1"/>
  <c r="G1609" i="1"/>
  <c r="C1610" i="1"/>
  <c r="G1610" i="1"/>
  <c r="H1610" i="1"/>
  <c r="C1611" i="1"/>
  <c r="G1611" i="1"/>
  <c r="H1611" i="1"/>
  <c r="C1612" i="1"/>
  <c r="C1614" i="1"/>
  <c r="G1614" i="1"/>
  <c r="H1614" i="1"/>
  <c r="C1615" i="1"/>
  <c r="G1615" i="1"/>
  <c r="H1615" i="1"/>
  <c r="C1616" i="1"/>
  <c r="C1617" i="1"/>
  <c r="H1617" i="1" s="1"/>
  <c r="G1617" i="1"/>
  <c r="C1618" i="1"/>
  <c r="G1618" i="1"/>
  <c r="H1618" i="1"/>
  <c r="C1619" i="1"/>
  <c r="G1619" i="1"/>
  <c r="H1619" i="1"/>
  <c r="C1623" i="1"/>
  <c r="G1623" i="1"/>
  <c r="H1623" i="1"/>
  <c r="C1624" i="1"/>
  <c r="C1625" i="1"/>
  <c r="H1625" i="1" s="1"/>
  <c r="G1625" i="1"/>
  <c r="C1626" i="1"/>
  <c r="G1626" i="1"/>
  <c r="H1626" i="1"/>
  <c r="C1629" i="1"/>
  <c r="H1629" i="1" s="1"/>
  <c r="C1630" i="1"/>
  <c r="G1630" i="1"/>
  <c r="H1630" i="1"/>
  <c r="C1631" i="1"/>
  <c r="G1631" i="1"/>
  <c r="H1631" i="1"/>
  <c r="C1632" i="1"/>
  <c r="C1634" i="1"/>
  <c r="G1634" i="1"/>
  <c r="H1634" i="1"/>
  <c r="C1635" i="1"/>
  <c r="G1635" i="1"/>
  <c r="H1635" i="1"/>
  <c r="C1636" i="1"/>
  <c r="C1637" i="1"/>
  <c r="H1637" i="1" s="1"/>
  <c r="C1639" i="1"/>
  <c r="G1639" i="1"/>
  <c r="H1639" i="1"/>
  <c r="C1640" i="1"/>
  <c r="C1641" i="1"/>
  <c r="H1641" i="1" s="1"/>
  <c r="C1642" i="1"/>
  <c r="G1642" i="1"/>
  <c r="H1642" i="1"/>
  <c r="C1644" i="1"/>
  <c r="G1644" i="1" s="1"/>
  <c r="C1645" i="1"/>
  <c r="H1645" i="1" s="1"/>
  <c r="C1646" i="1"/>
  <c r="H1646" i="1" s="1"/>
  <c r="C1647" i="1"/>
  <c r="G1647" i="1"/>
  <c r="H1647" i="1"/>
  <c r="C1649" i="1"/>
  <c r="H1649" i="1" s="1"/>
  <c r="C1650" i="1"/>
  <c r="G1650" i="1" s="1"/>
  <c r="H1650" i="1"/>
  <c r="C1651" i="1"/>
  <c r="G1651" i="1"/>
  <c r="H1651" i="1"/>
  <c r="C1652" i="1"/>
  <c r="G1652" i="1" s="1"/>
  <c r="C1654" i="1"/>
  <c r="H1654" i="1" s="1"/>
  <c r="C1655" i="1"/>
  <c r="G1655" i="1"/>
  <c r="H1655" i="1"/>
  <c r="C1656" i="1"/>
  <c r="G1656" i="1" s="1"/>
  <c r="H1656" i="1"/>
  <c r="C1657" i="1"/>
  <c r="H1657" i="1" s="1"/>
  <c r="G1657" i="1"/>
  <c r="C1659" i="1"/>
  <c r="G1659" i="1"/>
  <c r="H1659" i="1"/>
  <c r="C1660" i="1"/>
  <c r="G1660" i="1" s="1"/>
  <c r="H1660" i="1"/>
  <c r="C1661" i="1"/>
  <c r="H1661" i="1" s="1"/>
  <c r="G1661" i="1"/>
  <c r="C1662" i="1"/>
  <c r="H1662" i="1" s="1"/>
  <c r="C1664" i="1"/>
  <c r="G1664" i="1" s="1"/>
  <c r="H1664" i="1"/>
  <c r="C1665" i="1"/>
  <c r="H1665" i="1" s="1"/>
  <c r="G1665" i="1"/>
  <c r="C1666" i="1"/>
  <c r="H1666" i="1" s="1"/>
  <c r="C1667" i="1"/>
  <c r="G1667" i="1"/>
  <c r="H1667" i="1"/>
  <c r="C1669" i="1"/>
  <c r="H1669" i="1" s="1"/>
  <c r="G1669" i="1"/>
  <c r="C1670" i="1"/>
  <c r="H1670" i="1" s="1"/>
  <c r="C1671" i="1"/>
  <c r="G1671" i="1"/>
  <c r="H1671" i="1"/>
  <c r="C1672" i="1"/>
  <c r="G1672" i="1" s="1"/>
  <c r="H1672" i="1"/>
  <c r="C1674" i="1"/>
  <c r="H1674" i="1" s="1"/>
  <c r="C1675" i="1"/>
  <c r="G1675" i="1"/>
  <c r="H1675" i="1"/>
  <c r="C1676" i="1"/>
  <c r="G1676" i="1" s="1"/>
  <c r="H1676" i="1"/>
  <c r="C1677" i="1"/>
  <c r="H1677" i="1" s="1"/>
  <c r="G1677" i="1"/>
  <c r="C1678" i="1"/>
  <c r="H1678" i="1" s="1"/>
  <c r="C1679" i="1"/>
  <c r="G1679" i="1"/>
  <c r="H1679" i="1"/>
  <c r="C1681" i="1"/>
  <c r="H1681" i="1" s="1"/>
  <c r="G1681" i="1"/>
  <c r="C1682" i="1"/>
  <c r="H1682" i="1" s="1"/>
  <c r="C1683" i="1"/>
  <c r="G1683" i="1"/>
  <c r="H1683" i="1"/>
  <c r="C1684" i="1"/>
  <c r="G1684" i="1" s="1"/>
  <c r="H1684" i="1"/>
  <c r="C1685" i="1"/>
  <c r="H1685" i="1" s="1"/>
  <c r="G1685" i="1"/>
  <c r="J1477" i="9"/>
  <c r="L1477" i="9"/>
  <c r="F347" i="9"/>
  <c r="F346" i="9" s="1"/>
  <c r="F345" i="9"/>
  <c r="F344" i="9"/>
  <c r="F343" i="9"/>
  <c r="F342" i="9"/>
  <c r="F341" i="9" s="1"/>
  <c r="M340" i="9"/>
  <c r="L340" i="9"/>
  <c r="F340" i="9" s="1"/>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E329" i="9" s="1"/>
  <c r="B329" i="9" s="1"/>
  <c r="F329" i="9"/>
  <c r="H328" i="9"/>
  <c r="G328" i="9"/>
  <c r="F328" i="9"/>
  <c r="E328" i="9"/>
  <c r="B328" i="9" s="1"/>
  <c r="H327" i="9"/>
  <c r="G327" i="9"/>
  <c r="F327" i="9"/>
  <c r="E327" i="9"/>
  <c r="B327" i="9" s="1"/>
  <c r="H326" i="9"/>
  <c r="G326" i="9"/>
  <c r="E326" i="9" s="1"/>
  <c r="B326" i="9" s="1"/>
  <c r="F326" i="9"/>
  <c r="H325" i="9"/>
  <c r="G325" i="9"/>
  <c r="E325" i="9" s="1"/>
  <c r="B325" i="9" s="1"/>
  <c r="F325" i="9"/>
  <c r="H324" i="9"/>
  <c r="G324" i="9"/>
  <c r="F324" i="9"/>
  <c r="E324" i="9"/>
  <c r="B324" i="9" s="1"/>
  <c r="H323" i="9"/>
  <c r="G323" i="9"/>
  <c r="F323" i="9"/>
  <c r="E323" i="9"/>
  <c r="B323" i="9" s="1"/>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H296" i="9"/>
  <c r="F296" i="9"/>
  <c r="F295" i="9"/>
  <c r="I294" i="9"/>
  <c r="H294" i="9"/>
  <c r="E294" i="9" s="1"/>
  <c r="B294" i="9" s="1"/>
  <c r="F294" i="9"/>
  <c r="E293" i="9"/>
  <c r="M292" i="9"/>
  <c r="F292" i="9" s="1"/>
  <c r="L292" i="9"/>
  <c r="E292" i="9"/>
  <c r="M291" i="9"/>
  <c r="F291" i="9" s="1"/>
  <c r="L291" i="9"/>
  <c r="E291" i="9"/>
  <c r="B291" i="9"/>
  <c r="M290" i="9"/>
  <c r="L290" i="9"/>
  <c r="F290" i="9" s="1"/>
  <c r="E290" i="9"/>
  <c r="M289" i="9"/>
  <c r="L289" i="9"/>
  <c r="F289" i="9"/>
  <c r="B289" i="9" s="1"/>
  <c r="E289" i="9"/>
  <c r="M288" i="9"/>
  <c r="L288" i="9"/>
  <c r="F288" i="9" s="1"/>
  <c r="B288" i="9" s="1"/>
  <c r="E288" i="9"/>
  <c r="M287" i="9"/>
  <c r="F287" i="9" s="1"/>
  <c r="L287" i="9"/>
  <c r="E287" i="9"/>
  <c r="B287" i="9"/>
  <c r="M286" i="9"/>
  <c r="L286" i="9"/>
  <c r="F286" i="9"/>
  <c r="E286" i="9"/>
  <c r="B286" i="9" s="1"/>
  <c r="M285" i="9"/>
  <c r="L285" i="9"/>
  <c r="F285" i="9"/>
  <c r="B285" i="9" s="1"/>
  <c r="E285" i="9"/>
  <c r="M284" i="9"/>
  <c r="L284" i="9"/>
  <c r="F284" i="9" s="1"/>
  <c r="B284" i="9" s="1"/>
  <c r="E284" i="9"/>
  <c r="M283" i="9"/>
  <c r="F283" i="9" s="1"/>
  <c r="B283" i="9" s="1"/>
  <c r="L283" i="9"/>
  <c r="E283" i="9"/>
  <c r="M282" i="9"/>
  <c r="L282" i="9"/>
  <c r="F282" i="9"/>
  <c r="E282" i="9"/>
  <c r="B282" i="9" s="1"/>
  <c r="M281" i="9"/>
  <c r="L281" i="9"/>
  <c r="F281" i="9"/>
  <c r="B281" i="9" s="1"/>
  <c r="E281" i="9"/>
  <c r="M280" i="9"/>
  <c r="L280" i="9"/>
  <c r="F280" i="9" s="1"/>
  <c r="B280" i="9" s="1"/>
  <c r="E280" i="9"/>
  <c r="M279" i="9"/>
  <c r="F279" i="9" s="1"/>
  <c r="B279" i="9" s="1"/>
  <c r="L279" i="9"/>
  <c r="E279" i="9"/>
  <c r="M278" i="9"/>
  <c r="L278" i="9"/>
  <c r="F278" i="9" s="1"/>
  <c r="E278" i="9"/>
  <c r="M277" i="9"/>
  <c r="L277" i="9"/>
  <c r="F277" i="9"/>
  <c r="B277" i="9" s="1"/>
  <c r="E277" i="9"/>
  <c r="M276" i="9"/>
  <c r="L276" i="9"/>
  <c r="F276" i="9" s="1"/>
  <c r="B276" i="9" s="1"/>
  <c r="E276" i="9"/>
  <c r="M275" i="9"/>
  <c r="F275" i="9" s="1"/>
  <c r="L275" i="9"/>
  <c r="E275" i="9"/>
  <c r="B275" i="9"/>
  <c r="M274" i="9"/>
  <c r="L274" i="9"/>
  <c r="F274" i="9"/>
  <c r="E274" i="9"/>
  <c r="B274" i="9" s="1"/>
  <c r="M273" i="9"/>
  <c r="L273" i="9"/>
  <c r="F273" i="9"/>
  <c r="B273" i="9" s="1"/>
  <c r="E273" i="9"/>
  <c r="M272" i="9"/>
  <c r="L272" i="9"/>
  <c r="F272" i="9" s="1"/>
  <c r="B272" i="9" s="1"/>
  <c r="E272" i="9"/>
  <c r="M271" i="9"/>
  <c r="F271" i="9" s="1"/>
  <c r="B271" i="9" s="1"/>
  <c r="L271" i="9"/>
  <c r="E271" i="9"/>
  <c r="M270" i="9"/>
  <c r="L270" i="9"/>
  <c r="F270" i="9"/>
  <c r="E270" i="9"/>
  <c r="B270" i="9" s="1"/>
  <c r="M269" i="9"/>
  <c r="L269" i="9"/>
  <c r="F269" i="9"/>
  <c r="B269" i="9" s="1"/>
  <c r="E269" i="9"/>
  <c r="M268" i="9"/>
  <c r="L268" i="9"/>
  <c r="F268" i="9" s="1"/>
  <c r="E268" i="9"/>
  <c r="B268" i="9"/>
  <c r="M267" i="9"/>
  <c r="F267" i="9" s="1"/>
  <c r="B267" i="9" s="1"/>
  <c r="L267" i="9"/>
  <c r="E267" i="9"/>
  <c r="M266" i="9"/>
  <c r="L266" i="9"/>
  <c r="F266" i="9"/>
  <c r="E266" i="9"/>
  <c r="B266" i="9" s="1"/>
  <c r="M265" i="9"/>
  <c r="L265" i="9"/>
  <c r="F265" i="9"/>
  <c r="B265" i="9" s="1"/>
  <c r="E265" i="9"/>
  <c r="M264" i="9"/>
  <c r="L264" i="9"/>
  <c r="E264" i="9"/>
  <c r="M263" i="9"/>
  <c r="F263" i="9" s="1"/>
  <c r="B263" i="9" s="1"/>
  <c r="L263" i="9"/>
  <c r="E263" i="9"/>
  <c r="M262" i="9"/>
  <c r="L262" i="9"/>
  <c r="F262" i="9"/>
  <c r="E262" i="9"/>
  <c r="B262" i="9" s="1"/>
  <c r="M261" i="9"/>
  <c r="L261" i="9"/>
  <c r="F261" i="9" s="1"/>
  <c r="B261" i="9" s="1"/>
  <c r="E261" i="9"/>
  <c r="M260" i="9"/>
  <c r="L260" i="9"/>
  <c r="E260" i="9"/>
  <c r="M259" i="9"/>
  <c r="F259" i="9" s="1"/>
  <c r="B259" i="9" s="1"/>
  <c r="L259" i="9"/>
  <c r="E259" i="9"/>
  <c r="M258" i="9"/>
  <c r="L258" i="9"/>
  <c r="F258" i="9"/>
  <c r="E258" i="9"/>
  <c r="B258" i="9" s="1"/>
  <c r="M257" i="9"/>
  <c r="L257" i="9"/>
  <c r="F257" i="9" s="1"/>
  <c r="B257" i="9" s="1"/>
  <c r="E257" i="9"/>
  <c r="M256" i="9"/>
  <c r="L256" i="9"/>
  <c r="E256" i="9"/>
  <c r="M255" i="9"/>
  <c r="L255" i="9"/>
  <c r="F255" i="9"/>
  <c r="E255" i="9"/>
  <c r="B255" i="9" s="1"/>
  <c r="M254" i="9"/>
  <c r="L254" i="9"/>
  <c r="F254" i="9"/>
  <c r="B254" i="9" s="1"/>
  <c r="E254" i="9"/>
  <c r="M253" i="9"/>
  <c r="L253" i="9"/>
  <c r="F253" i="9" s="1"/>
  <c r="B253" i="9" s="1"/>
  <c r="E253" i="9"/>
  <c r="M252" i="9"/>
  <c r="L252" i="9"/>
  <c r="E252" i="9"/>
  <c r="M251" i="9"/>
  <c r="L251" i="9"/>
  <c r="F251" i="9" s="1"/>
  <c r="E251" i="9"/>
  <c r="B251" i="9" s="1"/>
  <c r="M250" i="9"/>
  <c r="L250" i="9"/>
  <c r="F250" i="9"/>
  <c r="B250" i="9" s="1"/>
  <c r="E250" i="9"/>
  <c r="M249" i="9"/>
  <c r="L249" i="9"/>
  <c r="F249" i="9" s="1"/>
  <c r="B249" i="9" s="1"/>
  <c r="E249" i="9"/>
  <c r="M248" i="9"/>
  <c r="F248" i="9" s="1"/>
  <c r="B248" i="9" s="1"/>
  <c r="L248" i="9"/>
  <c r="E248" i="9"/>
  <c r="M247" i="9"/>
  <c r="L247" i="9"/>
  <c r="F247" i="9"/>
  <c r="E247" i="9"/>
  <c r="B247" i="9" s="1"/>
  <c r="M246" i="9"/>
  <c r="L246" i="9"/>
  <c r="F246" i="9"/>
  <c r="B246" i="9" s="1"/>
  <c r="E246" i="9"/>
  <c r="M245" i="9"/>
  <c r="L245" i="9"/>
  <c r="F245" i="9" s="1"/>
  <c r="B245" i="9" s="1"/>
  <c r="E245" i="9"/>
  <c r="M244" i="9"/>
  <c r="F244" i="9" s="1"/>
  <c r="L244" i="9"/>
  <c r="E244" i="9"/>
  <c r="B244" i="9"/>
  <c r="M243" i="9"/>
  <c r="L243" i="9"/>
  <c r="F243" i="9"/>
  <c r="E243" i="9"/>
  <c r="B243" i="9" s="1"/>
  <c r="M242" i="9"/>
  <c r="L242" i="9"/>
  <c r="F242" i="9"/>
  <c r="B242" i="9" s="1"/>
  <c r="E242" i="9"/>
  <c r="M241" i="9"/>
  <c r="L241" i="9"/>
  <c r="F241" i="9" s="1"/>
  <c r="B241" i="9" s="1"/>
  <c r="E241" i="9"/>
  <c r="M240" i="9"/>
  <c r="F240" i="9" s="1"/>
  <c r="B240" i="9" s="1"/>
  <c r="L240" i="9"/>
  <c r="E240" i="9"/>
  <c r="M239" i="9"/>
  <c r="L239" i="9"/>
  <c r="F239" i="9"/>
  <c r="E239" i="9"/>
  <c r="B239" i="9" s="1"/>
  <c r="M238" i="9"/>
  <c r="L238" i="9"/>
  <c r="F238" i="9"/>
  <c r="B238" i="9" s="1"/>
  <c r="E238" i="9"/>
  <c r="M237" i="9"/>
  <c r="L237" i="9"/>
  <c r="F237" i="9" s="1"/>
  <c r="B237" i="9" s="1"/>
  <c r="E237" i="9"/>
  <c r="M236" i="9"/>
  <c r="L236" i="9"/>
  <c r="F236" i="9" s="1"/>
  <c r="E236" i="9"/>
  <c r="B236" i="9"/>
  <c r="M235" i="9"/>
  <c r="F235" i="9" s="1"/>
  <c r="L235" i="9"/>
  <c r="E235" i="9"/>
  <c r="B235" i="9" s="1"/>
  <c r="M234" i="9"/>
  <c r="L234" i="9"/>
  <c r="F234" i="9"/>
  <c r="E234" i="9"/>
  <c r="M233" i="9"/>
  <c r="L233" i="9"/>
  <c r="F233" i="9" s="1"/>
  <c r="B233" i="9" s="1"/>
  <c r="E233" i="9"/>
  <c r="M232" i="9"/>
  <c r="L232" i="9"/>
  <c r="F232" i="9" s="1"/>
  <c r="B232" i="9" s="1"/>
  <c r="E232" i="9"/>
  <c r="M231" i="9"/>
  <c r="F231" i="9" s="1"/>
  <c r="L231" i="9"/>
  <c r="E231" i="9"/>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E123" i="9" s="1"/>
  <c r="B123" i="9" s="1"/>
  <c r="G123" i="9"/>
  <c r="F123" i="9"/>
  <c r="H122" i="9"/>
  <c r="G122" i="9"/>
  <c r="E122" i="9" s="1"/>
  <c r="B122" i="9" s="1"/>
  <c r="F122" i="9"/>
  <c r="H121" i="9"/>
  <c r="G121" i="9"/>
  <c r="F121" i="9"/>
  <c r="H120" i="9"/>
  <c r="G120" i="9"/>
  <c r="F120" i="9"/>
  <c r="E120" i="9"/>
  <c r="B120" i="9" s="1"/>
  <c r="H119" i="9"/>
  <c r="E119" i="9" s="1"/>
  <c r="G119" i="9"/>
  <c r="F119" i="9"/>
  <c r="H118" i="9"/>
  <c r="G118" i="9"/>
  <c r="E118" i="9" s="1"/>
  <c r="B118" i="9" s="1"/>
  <c r="F118" i="9"/>
  <c r="H117" i="9"/>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G105" i="9"/>
  <c r="F105" i="9"/>
  <c r="H104" i="9"/>
  <c r="G104" i="9"/>
  <c r="F104" i="9"/>
  <c r="E104" i="9"/>
  <c r="B104" i="9" s="1"/>
  <c r="H103" i="9"/>
  <c r="E103" i="9" s="1"/>
  <c r="G103" i="9"/>
  <c r="F103" i="9"/>
  <c r="H102" i="9"/>
  <c r="G102" i="9"/>
  <c r="E102" i="9" s="1"/>
  <c r="B102" i="9" s="1"/>
  <c r="F102" i="9"/>
  <c r="H101" i="9"/>
  <c r="G101" i="9"/>
  <c r="F101" i="9"/>
  <c r="H100" i="9"/>
  <c r="G100" i="9"/>
  <c r="F100" i="9"/>
  <c r="E100" i="9"/>
  <c r="B100" i="9" s="1"/>
  <c r="H99" i="9"/>
  <c r="E99" i="9" s="1"/>
  <c r="B99" i="9" s="1"/>
  <c r="G99" i="9"/>
  <c r="F99" i="9"/>
  <c r="H98" i="9"/>
  <c r="G98" i="9"/>
  <c r="E98" i="9" s="1"/>
  <c r="B98" i="9" s="1"/>
  <c r="F98" i="9"/>
  <c r="H97" i="9"/>
  <c r="G97" i="9"/>
  <c r="F97" i="9"/>
  <c r="H96" i="9"/>
  <c r="G96" i="9"/>
  <c r="F96" i="9"/>
  <c r="E96" i="9"/>
  <c r="B96" i="9" s="1"/>
  <c r="H95" i="9"/>
  <c r="E95" i="9" s="1"/>
  <c r="G95" i="9"/>
  <c r="F95" i="9"/>
  <c r="H94" i="9"/>
  <c r="G94" i="9"/>
  <c r="E94" i="9" s="1"/>
  <c r="B94" i="9" s="1"/>
  <c r="F94" i="9"/>
  <c r="H93" i="9"/>
  <c r="G93" i="9"/>
  <c r="F93" i="9"/>
  <c r="H92" i="9"/>
  <c r="G92" i="9"/>
  <c r="F92" i="9"/>
  <c r="E92" i="9"/>
  <c r="B92" i="9" s="1"/>
  <c r="H91" i="9"/>
  <c r="E91" i="9" s="1"/>
  <c r="B91" i="9" s="1"/>
  <c r="G91" i="9"/>
  <c r="F91" i="9"/>
  <c r="H90" i="9"/>
  <c r="G90" i="9"/>
  <c r="E90" i="9" s="1"/>
  <c r="B90" i="9" s="1"/>
  <c r="F90" i="9"/>
  <c r="H89" i="9"/>
  <c r="G89" i="9"/>
  <c r="F89" i="9"/>
  <c r="H88" i="9"/>
  <c r="G88" i="9"/>
  <c r="F88" i="9"/>
  <c r="E88" i="9"/>
  <c r="B88" i="9" s="1"/>
  <c r="H87" i="9"/>
  <c r="E87" i="9" s="1"/>
  <c r="G87" i="9"/>
  <c r="F87" i="9"/>
  <c r="H86" i="9"/>
  <c r="G86" i="9"/>
  <c r="E86" i="9" s="1"/>
  <c r="B86" i="9" s="1"/>
  <c r="F86" i="9"/>
  <c r="H85" i="9"/>
  <c r="G85" i="9"/>
  <c r="F85" i="9"/>
  <c r="H84" i="9"/>
  <c r="G84" i="9"/>
  <c r="F84" i="9"/>
  <c r="E84" i="9"/>
  <c r="B84" i="9" s="1"/>
  <c r="H83" i="9"/>
  <c r="E83" i="9" s="1"/>
  <c r="B83" i="9" s="1"/>
  <c r="G83" i="9"/>
  <c r="F83" i="9"/>
  <c r="H82" i="9"/>
  <c r="G82" i="9"/>
  <c r="E82" i="9" s="1"/>
  <c r="B82" i="9" s="1"/>
  <c r="F82" i="9"/>
  <c r="H81" i="9"/>
  <c r="G81" i="9"/>
  <c r="F81" i="9"/>
  <c r="H80" i="9"/>
  <c r="G80" i="9"/>
  <c r="F80" i="9"/>
  <c r="E80" i="9"/>
  <c r="B80" i="9" s="1"/>
  <c r="H79" i="9"/>
  <c r="E79" i="9" s="1"/>
  <c r="G79" i="9"/>
  <c r="F79" i="9"/>
  <c r="H78" i="9"/>
  <c r="G78" i="9"/>
  <c r="E78" i="9" s="1"/>
  <c r="B78" i="9" s="1"/>
  <c r="F78" i="9"/>
  <c r="H77" i="9"/>
  <c r="G77" i="9"/>
  <c r="F77" i="9"/>
  <c r="H76" i="9"/>
  <c r="G76" i="9"/>
  <c r="F76" i="9"/>
  <c r="E76" i="9"/>
  <c r="B76" i="9" s="1"/>
  <c r="H75" i="9"/>
  <c r="E75" i="9" s="1"/>
  <c r="B75" i="9" s="1"/>
  <c r="G75" i="9"/>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G69" i="9"/>
  <c r="F69" i="9"/>
  <c r="H68" i="9"/>
  <c r="G68" i="9"/>
  <c r="F68" i="9"/>
  <c r="E68" i="9"/>
  <c r="B68" i="9" s="1"/>
  <c r="H67" i="9"/>
  <c r="E67" i="9" s="1"/>
  <c r="B67" i="9" s="1"/>
  <c r="G67" i="9"/>
  <c r="F67" i="9"/>
  <c r="H66" i="9"/>
  <c r="G66" i="9"/>
  <c r="E66" i="9" s="1"/>
  <c r="B66" i="9" s="1"/>
  <c r="F66" i="9"/>
  <c r="H65" i="9"/>
  <c r="G65" i="9"/>
  <c r="F65" i="9"/>
  <c r="H64" i="9"/>
  <c r="G64" i="9"/>
  <c r="F64" i="9"/>
  <c r="E64" i="9"/>
  <c r="B64" i="9" s="1"/>
  <c r="H63" i="9"/>
  <c r="E63" i="9" s="1"/>
  <c r="G63" i="9"/>
  <c r="F63" i="9"/>
  <c r="H62" i="9"/>
  <c r="G62" i="9"/>
  <c r="E62" i="9" s="1"/>
  <c r="B62" i="9" s="1"/>
  <c r="F62" i="9"/>
  <c r="H61" i="9"/>
  <c r="G61" i="9"/>
  <c r="F61" i="9"/>
  <c r="H60" i="9"/>
  <c r="G60" i="9"/>
  <c r="F60" i="9"/>
  <c r="E60" i="9"/>
  <c r="B60" i="9" s="1"/>
  <c r="H59" i="9"/>
  <c r="E59" i="9" s="1"/>
  <c r="B59" i="9" s="1"/>
  <c r="G59" i="9"/>
  <c r="F59" i="9"/>
  <c r="H58" i="9"/>
  <c r="G58" i="9"/>
  <c r="E58" i="9" s="1"/>
  <c r="B58" i="9" s="1"/>
  <c r="F58" i="9"/>
  <c r="H57" i="9"/>
  <c r="G57" i="9"/>
  <c r="F57" i="9"/>
  <c r="H56" i="9"/>
  <c r="G56" i="9"/>
  <c r="F56" i="9"/>
  <c r="E56" i="9"/>
  <c r="B56" i="9" s="1"/>
  <c r="H55" i="9"/>
  <c r="E55" i="9" s="1"/>
  <c r="G55" i="9"/>
  <c r="F55" i="9"/>
  <c r="H54" i="9"/>
  <c r="G54" i="9"/>
  <c r="E54" i="9" s="1"/>
  <c r="B54" i="9" s="1"/>
  <c r="F54" i="9"/>
  <c r="H53" i="9"/>
  <c r="G53" i="9"/>
  <c r="F53" i="9"/>
  <c r="H52" i="9"/>
  <c r="G52" i="9"/>
  <c r="F52" i="9"/>
  <c r="E52" i="9"/>
  <c r="B52" i="9" s="1"/>
  <c r="H51" i="9"/>
  <c r="E51" i="9" s="1"/>
  <c r="B51" i="9" s="1"/>
  <c r="G51" i="9"/>
  <c r="F51" i="9"/>
  <c r="H50" i="9"/>
  <c r="G50" i="9"/>
  <c r="E50" i="9" s="1"/>
  <c r="B50" i="9" s="1"/>
  <c r="F50" i="9"/>
  <c r="H49" i="9"/>
  <c r="G49" i="9"/>
  <c r="F49" i="9"/>
  <c r="H48" i="9"/>
  <c r="G48" i="9"/>
  <c r="F48" i="9"/>
  <c r="E48" i="9"/>
  <c r="B48" i="9" s="1"/>
  <c r="H47" i="9"/>
  <c r="E47" i="9" s="1"/>
  <c r="G47" i="9"/>
  <c r="F47" i="9"/>
  <c r="H46" i="9"/>
  <c r="G46" i="9"/>
  <c r="E46" i="9" s="1"/>
  <c r="B46" i="9" s="1"/>
  <c r="F46" i="9"/>
  <c r="H45" i="9"/>
  <c r="E45" i="9" s="1"/>
  <c r="B45" i="9" s="1"/>
  <c r="G45" i="9"/>
  <c r="F45" i="9"/>
  <c r="H44" i="9"/>
  <c r="G44" i="9"/>
  <c r="F44" i="9"/>
  <c r="E44" i="9"/>
  <c r="B44" i="9" s="1"/>
  <c r="H43" i="9"/>
  <c r="E43" i="9" s="1"/>
  <c r="B43" i="9" s="1"/>
  <c r="G43" i="9"/>
  <c r="F43" i="9"/>
  <c r="H42" i="9"/>
  <c r="G42" i="9"/>
  <c r="E42" i="9" s="1"/>
  <c r="B42" i="9" s="1"/>
  <c r="F42" i="9"/>
  <c r="H41" i="9"/>
  <c r="G41" i="9"/>
  <c r="F41" i="9"/>
  <c r="H40" i="9"/>
  <c r="G40" i="9"/>
  <c r="F40" i="9"/>
  <c r="E40" i="9"/>
  <c r="B40" i="9" s="1"/>
  <c r="H39" i="9"/>
  <c r="E39" i="9" s="1"/>
  <c r="G39" i="9"/>
  <c r="F39" i="9"/>
  <c r="H38" i="9"/>
  <c r="G38" i="9"/>
  <c r="E38" i="9" s="1"/>
  <c r="B38" i="9" s="1"/>
  <c r="F38" i="9"/>
  <c r="H37" i="9"/>
  <c r="G37" i="9"/>
  <c r="F37" i="9"/>
  <c r="H36" i="9"/>
  <c r="G36" i="9"/>
  <c r="F36" i="9"/>
  <c r="E36" i="9"/>
  <c r="B36" i="9" s="1"/>
  <c r="H35" i="9"/>
  <c r="E35" i="9" s="1"/>
  <c r="B35" i="9" s="1"/>
  <c r="G35" i="9"/>
  <c r="F35" i="9"/>
  <c r="H34" i="9"/>
  <c r="G34" i="9"/>
  <c r="E34" i="9" s="1"/>
  <c r="B34" i="9" s="1"/>
  <c r="F34" i="9"/>
  <c r="H33" i="9"/>
  <c r="G33" i="9"/>
  <c r="F33" i="9"/>
  <c r="H32" i="9"/>
  <c r="G32" i="9"/>
  <c r="F32" i="9"/>
  <c r="E32" i="9"/>
  <c r="B32" i="9" s="1"/>
  <c r="H31" i="9"/>
  <c r="E31" i="9" s="1"/>
  <c r="G31" i="9"/>
  <c r="F31" i="9"/>
  <c r="H30" i="9"/>
  <c r="G30" i="9"/>
  <c r="E30" i="9" s="1"/>
  <c r="B30" i="9" s="1"/>
  <c r="F30" i="9"/>
  <c r="H29" i="9"/>
  <c r="G29" i="9"/>
  <c r="F29" i="9"/>
  <c r="H28" i="9"/>
  <c r="G28" i="9"/>
  <c r="F28" i="9"/>
  <c r="E28" i="9"/>
  <c r="B28" i="9" s="1"/>
  <c r="H27" i="9"/>
  <c r="E27" i="9" s="1"/>
  <c r="B27" i="9" s="1"/>
  <c r="G27" i="9"/>
  <c r="F27" i="9"/>
  <c r="H26" i="9"/>
  <c r="G26" i="9"/>
  <c r="F26" i="9"/>
  <c r="E26" i="9"/>
  <c r="B26" i="9" s="1"/>
  <c r="H25" i="9"/>
  <c r="G25" i="9"/>
  <c r="F25" i="9"/>
  <c r="G24" i="9"/>
  <c r="F24" i="9"/>
  <c r="F4" i="9"/>
  <c r="O3" i="9"/>
  <c r="G296" i="9" s="1"/>
  <c r="E296" i="9" s="1"/>
  <c r="B296" i="9" s="1"/>
  <c r="I3" i="9"/>
  <c r="G174" i="9" s="1"/>
  <c r="E174" i="9" s="1"/>
  <c r="B174" i="9" s="1"/>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C1584" i="1" s="1"/>
  <c r="E44" i="7"/>
  <c r="D44" i="7"/>
  <c r="C1576" i="1" s="1"/>
  <c r="E39" i="7"/>
  <c r="D1571" i="1" s="1"/>
  <c r="D39" i="7"/>
  <c r="C1571" i="1" s="1"/>
  <c r="E38" i="7"/>
  <c r="D38" i="7"/>
  <c r="C1570" i="1" s="1"/>
  <c r="E30" i="7"/>
  <c r="D1562" i="1" s="1"/>
  <c r="D30" i="7"/>
  <c r="C1562" i="1" s="1"/>
  <c r="E23" i="7"/>
  <c r="D23" i="7"/>
  <c r="C1555" i="1" s="1"/>
  <c r="E14" i="7"/>
  <c r="D1546" i="1" s="1"/>
  <c r="D14" i="7"/>
  <c r="C1546" i="1" s="1"/>
  <c r="E7" i="7"/>
  <c r="D1539" i="1" s="1"/>
  <c r="D7" i="7"/>
  <c r="C1539" i="1" s="1"/>
  <c r="E6" i="7"/>
  <c r="D6" i="7"/>
  <c r="C1538" i="1" s="1"/>
  <c r="F140" i="6"/>
  <c r="F139" i="6"/>
  <c r="F138" i="6"/>
  <c r="F137" i="6"/>
  <c r="F136" i="6"/>
  <c r="F135" i="6"/>
  <c r="F134" i="6"/>
  <c r="F133" i="6"/>
  <c r="F132" i="6"/>
  <c r="F131" i="6"/>
  <c r="F130" i="6"/>
  <c r="E130" i="6"/>
  <c r="D1525" i="1" s="1"/>
  <c r="D130" i="6"/>
  <c r="C1525" i="1" s="1"/>
  <c r="F129" i="6"/>
  <c r="D129" i="6"/>
  <c r="C1524" i="1" s="1"/>
  <c r="F128" i="6"/>
  <c r="F127" i="6"/>
  <c r="F126" i="6"/>
  <c r="F125" i="6"/>
  <c r="F124" i="6"/>
  <c r="F123" i="6"/>
  <c r="F122" i="6"/>
  <c r="E122" i="6"/>
  <c r="D1517" i="1" s="1"/>
  <c r="D122" i="6"/>
  <c r="C1517" i="1" s="1"/>
  <c r="F121" i="6"/>
  <c r="F120" i="6"/>
  <c r="F119" i="6"/>
  <c r="E118" i="6"/>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C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E597" i="4" s="1"/>
  <c r="D603" i="4"/>
  <c r="F603" i="4" s="1"/>
  <c r="F602" i="4"/>
  <c r="F601" i="4"/>
  <c r="F600" i="4"/>
  <c r="F599" i="4"/>
  <c r="E598" i="4"/>
  <c r="D598" i="4"/>
  <c r="F596" i="4"/>
  <c r="F595" i="4"/>
  <c r="E594" i="4"/>
  <c r="D594" i="4"/>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E536" i="4" s="1"/>
  <c r="D537"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5" i="4"/>
  <c r="F474" i="4"/>
  <c r="E473" i="4"/>
  <c r="D473" i="4"/>
  <c r="F473"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E648" i="4" s="1"/>
  <c r="D427" i="4"/>
  <c r="F427" i="4" s="1"/>
  <c r="F426" i="4"/>
  <c r="E426" i="4"/>
  <c r="E647" i="4" s="1"/>
  <c r="D426" i="4"/>
  <c r="D647" i="4" s="1"/>
  <c r="F647" i="4" s="1"/>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F362" i="4"/>
  <c r="E362" i="4"/>
  <c r="E361" i="4" s="1"/>
  <c r="E360" i="4" s="1"/>
  <c r="D362" i="4"/>
  <c r="D361" i="4"/>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E262" i="4" s="1"/>
  <c r="D263" i="4"/>
  <c r="F263" i="4" s="1"/>
  <c r="F262" i="4"/>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D230" i="4"/>
  <c r="F230" i="4" s="1"/>
  <c r="F229" i="4"/>
  <c r="F228" i="4"/>
  <c r="F227" i="4"/>
  <c r="F226" i="4"/>
  <c r="E225" i="4"/>
  <c r="D225" i="4"/>
  <c r="F225" i="4" s="1"/>
  <c r="F224" i="4"/>
  <c r="F223" i="4"/>
  <c r="E222" i="4"/>
  <c r="D222" i="4"/>
  <c r="E221" i="4"/>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c r="F133" i="4"/>
  <c r="F132" i="4"/>
  <c r="F131" i="4"/>
  <c r="F130" i="4"/>
  <c r="E129" i="4"/>
  <c r="D129" i="4"/>
  <c r="F129" i="4" s="1"/>
  <c r="F128" i="4"/>
  <c r="F127" i="4"/>
  <c r="F126"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6"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3" i="4" s="1"/>
  <c r="D82" i="4"/>
  <c r="F81" i="4"/>
  <c r="F80" i="4"/>
  <c r="F79" i="4"/>
  <c r="F78" i="4"/>
  <c r="F77" i="4"/>
  <c r="E77" i="4"/>
  <c r="D77" i="4"/>
  <c r="F76" i="4"/>
  <c r="F75" i="4"/>
  <c r="F74" i="4"/>
  <c r="E74" i="4"/>
  <c r="D74" i="4"/>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D49"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I41" i="3"/>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C1461" i="1"/>
  <c r="H1461" i="1" s="1"/>
  <c r="G1460" i="1"/>
  <c r="D1460" i="1"/>
  <c r="C1460" i="1"/>
  <c r="H1460" i="1" s="1"/>
  <c r="G1459" i="1"/>
  <c r="D1459" i="1"/>
  <c r="C1459" i="1"/>
  <c r="H1459" i="1" s="1"/>
  <c r="G1458" i="1"/>
  <c r="D1458" i="1"/>
  <c r="C1458" i="1"/>
  <c r="H1458" i="1" s="1"/>
  <c r="G1457" i="1"/>
  <c r="D1457" i="1"/>
  <c r="C1457" i="1"/>
  <c r="H1457" i="1" s="1"/>
  <c r="G1456" i="1"/>
  <c r="D1456" i="1"/>
  <c r="C1456" i="1"/>
  <c r="H1456" i="1" s="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D1438" i="1"/>
  <c r="C1438" i="1"/>
  <c r="H1438" i="1" s="1"/>
  <c r="G1437" i="1"/>
  <c r="D1437" i="1"/>
  <c r="C1437" i="1"/>
  <c r="H1437" i="1" s="1"/>
  <c r="G1436" i="1"/>
  <c r="D1436" i="1"/>
  <c r="C1436" i="1"/>
  <c r="H1436" i="1" s="1"/>
  <c r="G1435" i="1"/>
  <c r="D1435" i="1"/>
  <c r="C1435" i="1"/>
  <c r="H1435" i="1" s="1"/>
  <c r="G1434" i="1"/>
  <c r="D1434" i="1"/>
  <c r="C1434" i="1"/>
  <c r="H1434" i="1" s="1"/>
  <c r="G1433" i="1"/>
  <c r="D1433" i="1"/>
  <c r="C1433" i="1"/>
  <c r="H1433" i="1" s="1"/>
  <c r="G1432" i="1"/>
  <c r="D1432" i="1"/>
  <c r="C1432" i="1"/>
  <c r="H1432" i="1" s="1"/>
  <c r="G1431" i="1"/>
  <c r="D1431" i="1"/>
  <c r="C1431" i="1"/>
  <c r="H1431" i="1" s="1"/>
  <c r="G1429" i="1"/>
  <c r="D1429" i="1"/>
  <c r="C1429" i="1"/>
  <c r="H1429" i="1" s="1"/>
  <c r="G1428" i="1"/>
  <c r="D1428" i="1"/>
  <c r="C1428" i="1"/>
  <c r="H1428" i="1" s="1"/>
  <c r="G1427" i="1"/>
  <c r="D1427" i="1"/>
  <c r="C1427" i="1"/>
  <c r="H1427" i="1" s="1"/>
  <c r="G1426" i="1"/>
  <c r="D1426" i="1"/>
  <c r="C1426" i="1"/>
  <c r="H1426" i="1" s="1"/>
  <c r="G1425" i="1"/>
  <c r="D1425" i="1"/>
  <c r="C1425" i="1"/>
  <c r="H1425" i="1" s="1"/>
  <c r="G1424" i="1"/>
  <c r="D1424" i="1"/>
  <c r="C1424" i="1"/>
  <c r="H1424" i="1" s="1"/>
  <c r="G1423" i="1"/>
  <c r="D1423" i="1"/>
  <c r="C1423" i="1"/>
  <c r="H1423" i="1" s="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G1408" i="1"/>
  <c r="D1408" i="1"/>
  <c r="C1408" i="1"/>
  <c r="H1408" i="1" s="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D1400" i="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G1386" i="1"/>
  <c r="D1386" i="1"/>
  <c r="C1386" i="1"/>
  <c r="H1386" i="1" s="1"/>
  <c r="G1385" i="1"/>
  <c r="D1385" i="1"/>
  <c r="C1385" i="1"/>
  <c r="H1385" i="1" s="1"/>
  <c r="G1384" i="1"/>
  <c r="D1384" i="1"/>
  <c r="C1384" i="1"/>
  <c r="H1384" i="1" s="1"/>
  <c r="G1383" i="1"/>
  <c r="D1383" i="1"/>
  <c r="C1383" i="1"/>
  <c r="H1383" i="1" s="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G1374" i="1"/>
  <c r="D1374" i="1"/>
  <c r="C1374" i="1"/>
  <c r="D1373" i="1"/>
  <c r="G1373" i="1" s="1"/>
  <c r="C1373" i="1"/>
  <c r="G1372" i="1"/>
  <c r="D1372" i="1"/>
  <c r="C1372" i="1"/>
  <c r="H1372" i="1" s="1"/>
  <c r="G1371" i="1"/>
  <c r="D1371" i="1"/>
  <c r="C1371" i="1"/>
  <c r="G1370" i="1"/>
  <c r="D1370" i="1"/>
  <c r="C1370" i="1"/>
  <c r="D1369" i="1"/>
  <c r="G1369" i="1" s="1"/>
  <c r="C1369" i="1"/>
  <c r="H1369" i="1" s="1"/>
  <c r="G1368" i="1"/>
  <c r="D1368" i="1"/>
  <c r="C1368" i="1"/>
  <c r="H1368" i="1" s="1"/>
  <c r="G1367" i="1"/>
  <c r="D1367" i="1"/>
  <c r="C1367" i="1"/>
  <c r="D1366" i="1"/>
  <c r="G1366" i="1" s="1"/>
  <c r="C1366" i="1"/>
  <c r="D1365" i="1"/>
  <c r="G1365" i="1" s="1"/>
  <c r="C1365" i="1"/>
  <c r="H1365" i="1" s="1"/>
  <c r="G1364" i="1"/>
  <c r="D1364" i="1"/>
  <c r="C1364" i="1"/>
  <c r="H1364" i="1" s="1"/>
  <c r="G1363" i="1"/>
  <c r="D1363" i="1"/>
  <c r="C1363" i="1"/>
  <c r="D1362" i="1"/>
  <c r="G1362" i="1" s="1"/>
  <c r="C1362" i="1"/>
  <c r="D1361" i="1"/>
  <c r="G1361" i="1" s="1"/>
  <c r="C1361" i="1"/>
  <c r="G1360" i="1"/>
  <c r="D1360" i="1"/>
  <c r="C1360" i="1"/>
  <c r="H1360" i="1" s="1"/>
  <c r="G1359" i="1"/>
  <c r="D1359" i="1"/>
  <c r="C1359" i="1"/>
  <c r="G1358" i="1"/>
  <c r="D1358" i="1"/>
  <c r="C1358" i="1"/>
  <c r="D1357" i="1"/>
  <c r="G1357" i="1" s="1"/>
  <c r="C1357" i="1"/>
  <c r="G1356" i="1"/>
  <c r="D1356" i="1"/>
  <c r="C1356" i="1"/>
  <c r="H1356" i="1" s="1"/>
  <c r="G1355" i="1"/>
  <c r="D1355" i="1"/>
  <c r="C1355" i="1"/>
  <c r="G1354" i="1"/>
  <c r="D1354" i="1"/>
  <c r="C1354" i="1"/>
  <c r="D1353" i="1"/>
  <c r="G1353" i="1" s="1"/>
  <c r="C1353" i="1"/>
  <c r="H1353" i="1" s="1"/>
  <c r="G1352" i="1"/>
  <c r="D1352" i="1"/>
  <c r="C1352" i="1"/>
  <c r="H1352" i="1" s="1"/>
  <c r="G1351" i="1"/>
  <c r="D1351" i="1"/>
  <c r="C1351" i="1"/>
  <c r="D1350" i="1"/>
  <c r="G1350" i="1" s="1"/>
  <c r="C1350" i="1"/>
  <c r="D1349" i="1"/>
  <c r="G1349" i="1" s="1"/>
  <c r="C1349" i="1"/>
  <c r="H1349" i="1" s="1"/>
  <c r="G1348" i="1"/>
  <c r="D1348" i="1"/>
  <c r="C1348" i="1"/>
  <c r="H1348" i="1" s="1"/>
  <c r="G1347" i="1"/>
  <c r="D1347" i="1"/>
  <c r="C1347" i="1"/>
  <c r="D1346" i="1"/>
  <c r="G1346" i="1" s="1"/>
  <c r="C1346" i="1"/>
  <c r="D1345" i="1"/>
  <c r="G1345" i="1" s="1"/>
  <c r="C1345" i="1"/>
  <c r="G1344" i="1"/>
  <c r="D1344" i="1"/>
  <c r="C1344" i="1"/>
  <c r="H1344" i="1" s="1"/>
  <c r="G1343" i="1"/>
  <c r="D1343" i="1"/>
  <c r="C1343" i="1"/>
  <c r="G1342" i="1"/>
  <c r="D1342" i="1"/>
  <c r="C1342" i="1"/>
  <c r="D1341" i="1"/>
  <c r="G1341" i="1" s="1"/>
  <c r="C1341" i="1"/>
  <c r="G1340" i="1"/>
  <c r="D1340" i="1"/>
  <c r="C1340" i="1"/>
  <c r="H1340" i="1" s="1"/>
  <c r="G1339" i="1"/>
  <c r="D1339" i="1"/>
  <c r="C1339" i="1"/>
  <c r="G1338" i="1"/>
  <c r="D1338" i="1"/>
  <c r="C1338" i="1"/>
  <c r="D1337" i="1"/>
  <c r="G1337" i="1" s="1"/>
  <c r="C1337" i="1"/>
  <c r="H1337" i="1" s="1"/>
  <c r="D1336" i="1"/>
  <c r="C1336" i="1"/>
  <c r="G1335" i="1"/>
  <c r="D1335" i="1"/>
  <c r="C1335" i="1"/>
  <c r="D1334" i="1"/>
  <c r="G1334" i="1" s="1"/>
  <c r="C1334" i="1"/>
  <c r="D1333" i="1"/>
  <c r="C1333" i="1"/>
  <c r="D1332" i="1"/>
  <c r="C1332" i="1"/>
  <c r="G1331" i="1"/>
  <c r="D1331" i="1"/>
  <c r="C1331" i="1"/>
  <c r="G1330" i="1"/>
  <c r="D1330" i="1"/>
  <c r="C1330" i="1"/>
  <c r="D1329" i="1"/>
  <c r="C1329" i="1"/>
  <c r="D1328" i="1"/>
  <c r="C1328" i="1"/>
  <c r="G1327" i="1"/>
  <c r="D1327" i="1"/>
  <c r="C1327" i="1"/>
  <c r="D1326" i="1"/>
  <c r="G1326" i="1" s="1"/>
  <c r="C1326" i="1"/>
  <c r="D1325" i="1"/>
  <c r="C1325" i="1"/>
  <c r="D1324" i="1"/>
  <c r="C1324" i="1"/>
  <c r="G1323" i="1"/>
  <c r="D1323" i="1"/>
  <c r="C1323" i="1"/>
  <c r="G1322" i="1"/>
  <c r="D1322" i="1"/>
  <c r="C1322" i="1"/>
  <c r="D1321" i="1"/>
  <c r="C1321" i="1"/>
  <c r="D1320" i="1"/>
  <c r="C1320" i="1"/>
  <c r="G1319" i="1"/>
  <c r="D1319" i="1"/>
  <c r="C1319" i="1"/>
  <c r="D1318" i="1"/>
  <c r="G1318" i="1" s="1"/>
  <c r="C1318" i="1"/>
  <c r="D1317" i="1"/>
  <c r="C1317" i="1"/>
  <c r="D1316" i="1"/>
  <c r="C1316" i="1"/>
  <c r="G1315" i="1"/>
  <c r="D1315" i="1"/>
  <c r="C1315" i="1"/>
  <c r="G1314" i="1"/>
  <c r="D1314" i="1"/>
  <c r="C1314" i="1"/>
  <c r="D1313" i="1"/>
  <c r="C1313" i="1"/>
  <c r="D1312" i="1"/>
  <c r="C1312" i="1"/>
  <c r="G1311" i="1"/>
  <c r="D1311" i="1"/>
  <c r="C1311" i="1"/>
  <c r="D1310" i="1"/>
  <c r="G1310" i="1" s="1"/>
  <c r="C1310" i="1"/>
  <c r="D1309" i="1"/>
  <c r="C1309" i="1"/>
  <c r="D1308" i="1"/>
  <c r="C1308" i="1"/>
  <c r="G1307" i="1"/>
  <c r="D1307" i="1"/>
  <c r="C1307" i="1"/>
  <c r="G1306" i="1"/>
  <c r="D1306" i="1"/>
  <c r="C1306" i="1"/>
  <c r="D1305" i="1"/>
  <c r="C1305" i="1"/>
  <c r="D1304" i="1"/>
  <c r="C1304" i="1"/>
  <c r="G1303" i="1"/>
  <c r="D1303" i="1"/>
  <c r="C1303" i="1"/>
  <c r="D1302" i="1"/>
  <c r="G1302" i="1" s="1"/>
  <c r="C1302" i="1"/>
  <c r="D1301" i="1"/>
  <c r="C1301" i="1"/>
  <c r="D1300" i="1"/>
  <c r="C1300" i="1"/>
  <c r="G1299" i="1"/>
  <c r="D1299" i="1"/>
  <c r="C1299" i="1"/>
  <c r="G1298" i="1"/>
  <c r="D1298" i="1"/>
  <c r="C1298" i="1"/>
  <c r="D1297" i="1"/>
  <c r="C1297" i="1"/>
  <c r="D1296" i="1"/>
  <c r="C1296" i="1"/>
  <c r="G1295" i="1"/>
  <c r="D1295" i="1"/>
  <c r="C1295" i="1"/>
  <c r="D1294" i="1"/>
  <c r="G1294" i="1" s="1"/>
  <c r="C1294" i="1"/>
  <c r="D1293" i="1"/>
  <c r="C1293" i="1"/>
  <c r="D1292" i="1"/>
  <c r="C1292" i="1"/>
  <c r="G1291" i="1"/>
  <c r="D1291" i="1"/>
  <c r="C1291" i="1"/>
  <c r="G1290" i="1"/>
  <c r="D1290" i="1"/>
  <c r="C1290" i="1"/>
  <c r="D1289" i="1"/>
  <c r="C1289" i="1"/>
  <c r="D1288" i="1"/>
  <c r="C1288" i="1"/>
  <c r="G1287" i="1"/>
  <c r="D1287" i="1"/>
  <c r="C1287" i="1"/>
  <c r="D1286" i="1"/>
  <c r="G1286" i="1" s="1"/>
  <c r="C1286" i="1"/>
  <c r="D1285" i="1"/>
  <c r="C1285" i="1"/>
  <c r="D1284" i="1"/>
  <c r="C1284" i="1"/>
  <c r="G1283" i="1"/>
  <c r="D1283" i="1"/>
  <c r="C1283" i="1"/>
  <c r="G1282" i="1"/>
  <c r="D1282" i="1"/>
  <c r="C1282" i="1"/>
  <c r="D1281" i="1"/>
  <c r="C1281" i="1"/>
  <c r="D1280" i="1"/>
  <c r="C1280" i="1"/>
  <c r="G1279" i="1"/>
  <c r="D1279" i="1"/>
  <c r="C1279" i="1"/>
  <c r="D1278" i="1"/>
  <c r="G1278" i="1" s="1"/>
  <c r="C1278" i="1"/>
  <c r="D1277" i="1"/>
  <c r="D1276" i="1"/>
  <c r="C1276" i="1"/>
  <c r="G1275" i="1"/>
  <c r="D1275" i="1"/>
  <c r="C1275" i="1"/>
  <c r="G1274" i="1"/>
  <c r="D1274" i="1"/>
  <c r="C1274" i="1"/>
  <c r="D1273" i="1"/>
  <c r="C1273" i="1"/>
  <c r="D1272" i="1"/>
  <c r="C1272" i="1"/>
  <c r="G1271" i="1"/>
  <c r="D1271" i="1"/>
  <c r="C1271" i="1"/>
  <c r="D1270" i="1"/>
  <c r="G1270" i="1" s="1"/>
  <c r="C1270" i="1"/>
  <c r="D1269" i="1"/>
  <c r="C1269" i="1"/>
  <c r="D1268" i="1"/>
  <c r="C1268" i="1"/>
  <c r="G1267" i="1"/>
  <c r="D1267" i="1"/>
  <c r="C1267" i="1"/>
  <c r="H1267" i="1" s="1"/>
  <c r="G1266" i="1"/>
  <c r="D1266" i="1"/>
  <c r="C1266" i="1"/>
  <c r="D1265" i="1"/>
  <c r="C1265" i="1"/>
  <c r="D1264" i="1"/>
  <c r="C1264" i="1"/>
  <c r="G1263" i="1"/>
  <c r="D1263" i="1"/>
  <c r="C1263" i="1"/>
  <c r="H1263" i="1" s="1"/>
  <c r="D1262" i="1"/>
  <c r="G1262" i="1" s="1"/>
  <c r="C1262" i="1"/>
  <c r="D1261" i="1"/>
  <c r="C1261" i="1"/>
  <c r="D1260" i="1"/>
  <c r="C1260" i="1"/>
  <c r="G1259" i="1"/>
  <c r="D1259" i="1"/>
  <c r="C1259" i="1"/>
  <c r="H1259" i="1" s="1"/>
  <c r="G1258" i="1"/>
  <c r="D1258" i="1"/>
  <c r="C1258" i="1"/>
  <c r="D1257" i="1"/>
  <c r="C1257" i="1"/>
  <c r="D1256" i="1"/>
  <c r="C1256" i="1"/>
  <c r="G1255" i="1"/>
  <c r="D1255" i="1"/>
  <c r="C1255" i="1"/>
  <c r="H1255" i="1" s="1"/>
  <c r="D1253" i="1"/>
  <c r="C1253" i="1"/>
  <c r="D1252" i="1"/>
  <c r="C1252" i="1"/>
  <c r="G1251" i="1"/>
  <c r="D1251" i="1"/>
  <c r="C1251" i="1"/>
  <c r="H1251" i="1" s="1"/>
  <c r="D1250" i="1"/>
  <c r="G1250" i="1" s="1"/>
  <c r="C1250" i="1"/>
  <c r="D1249" i="1"/>
  <c r="C1249" i="1"/>
  <c r="D1248" i="1"/>
  <c r="C1248" i="1"/>
  <c r="G1247" i="1"/>
  <c r="D1247" i="1"/>
  <c r="C1247" i="1"/>
  <c r="H1247" i="1" s="1"/>
  <c r="G1246" i="1"/>
  <c r="D1246" i="1"/>
  <c r="C1246" i="1"/>
  <c r="D1245" i="1"/>
  <c r="C1245" i="1"/>
  <c r="D1244" i="1"/>
  <c r="C1244" i="1"/>
  <c r="G1243" i="1"/>
  <c r="D1243" i="1"/>
  <c r="C1243" i="1"/>
  <c r="H1243" i="1" s="1"/>
  <c r="D1242" i="1"/>
  <c r="G1242" i="1" s="1"/>
  <c r="C1242" i="1"/>
  <c r="D1241" i="1"/>
  <c r="C1241" i="1"/>
  <c r="D1240" i="1"/>
  <c r="C1240" i="1"/>
  <c r="G1239" i="1"/>
  <c r="D1239" i="1"/>
  <c r="C1239" i="1"/>
  <c r="H1239" i="1" s="1"/>
  <c r="G1238" i="1"/>
  <c r="D1238" i="1"/>
  <c r="C1238" i="1"/>
  <c r="D1237" i="1"/>
  <c r="C1237" i="1"/>
  <c r="D1236" i="1"/>
  <c r="C1236" i="1"/>
  <c r="G1235" i="1"/>
  <c r="D1235" i="1"/>
  <c r="C1235" i="1"/>
  <c r="H1235" i="1" s="1"/>
  <c r="D1234" i="1"/>
  <c r="G1234" i="1" s="1"/>
  <c r="C1234" i="1"/>
  <c r="D1233" i="1"/>
  <c r="C1233" i="1"/>
  <c r="D1232" i="1"/>
  <c r="C1232" i="1"/>
  <c r="G1231" i="1"/>
  <c r="D1231" i="1"/>
  <c r="C1231" i="1"/>
  <c r="H1231" i="1" s="1"/>
  <c r="G1230" i="1"/>
  <c r="D1230" i="1"/>
  <c r="C1230" i="1"/>
  <c r="D1229" i="1"/>
  <c r="C1229" i="1"/>
  <c r="D1228" i="1"/>
  <c r="C1228" i="1"/>
  <c r="G1227" i="1"/>
  <c r="D1227" i="1"/>
  <c r="C1227" i="1"/>
  <c r="H1227" i="1" s="1"/>
  <c r="D1226" i="1"/>
  <c r="G1226" i="1" s="1"/>
  <c r="C1226" i="1"/>
  <c r="D1225" i="1"/>
  <c r="C1225" i="1"/>
  <c r="D1224" i="1"/>
  <c r="C1224" i="1"/>
  <c r="G1223" i="1"/>
  <c r="D1223" i="1"/>
  <c r="C1223" i="1"/>
  <c r="H1223" i="1" s="1"/>
  <c r="G1222" i="1"/>
  <c r="D1222" i="1"/>
  <c r="C1222" i="1"/>
  <c r="D1221" i="1"/>
  <c r="C1221" i="1"/>
  <c r="D1220" i="1"/>
  <c r="C1220" i="1"/>
  <c r="G1219" i="1"/>
  <c r="D1219" i="1"/>
  <c r="C1219" i="1"/>
  <c r="H1219" i="1" s="1"/>
  <c r="D1218" i="1"/>
  <c r="G1218" i="1" s="1"/>
  <c r="C1218" i="1"/>
  <c r="D1217" i="1"/>
  <c r="C1217" i="1"/>
  <c r="D1216" i="1"/>
  <c r="C1216" i="1"/>
  <c r="G1215" i="1"/>
  <c r="D1215" i="1"/>
  <c r="C1215" i="1"/>
  <c r="H1215" i="1" s="1"/>
  <c r="G1214" i="1"/>
  <c r="D1214" i="1"/>
  <c r="C1214" i="1"/>
  <c r="D1213" i="1"/>
  <c r="C1213" i="1"/>
  <c r="D1212" i="1"/>
  <c r="C1212" i="1"/>
  <c r="G1211" i="1"/>
  <c r="D1211" i="1"/>
  <c r="C1211" i="1"/>
  <c r="H1211" i="1" s="1"/>
  <c r="D1210" i="1"/>
  <c r="G1210" i="1" s="1"/>
  <c r="C1210" i="1"/>
  <c r="D1209" i="1"/>
  <c r="C1209" i="1"/>
  <c r="D1208" i="1"/>
  <c r="C1208" i="1"/>
  <c r="G1207" i="1"/>
  <c r="D1207" i="1"/>
  <c r="C1207" i="1"/>
  <c r="H1207" i="1" s="1"/>
  <c r="G1206" i="1"/>
  <c r="D1206" i="1"/>
  <c r="C1206" i="1"/>
  <c r="D1205" i="1"/>
  <c r="C1205" i="1"/>
  <c r="D1204" i="1"/>
  <c r="C1204" i="1"/>
  <c r="G1203" i="1"/>
  <c r="D1203" i="1"/>
  <c r="C1203" i="1"/>
  <c r="H1203" i="1" s="1"/>
  <c r="D1202" i="1"/>
  <c r="G1202" i="1" s="1"/>
  <c r="C1202" i="1"/>
  <c r="D1201" i="1"/>
  <c r="C1201" i="1"/>
  <c r="D1200" i="1"/>
  <c r="C1200" i="1"/>
  <c r="G1199" i="1"/>
  <c r="D1199" i="1"/>
  <c r="C1199" i="1"/>
  <c r="H1199" i="1" s="1"/>
  <c r="G1198" i="1"/>
  <c r="D1198" i="1"/>
  <c r="C1198" i="1"/>
  <c r="D1197" i="1"/>
  <c r="C1197" i="1"/>
  <c r="D1196" i="1"/>
  <c r="C1196" i="1"/>
  <c r="G1195" i="1"/>
  <c r="D1195" i="1"/>
  <c r="C1195" i="1"/>
  <c r="H1195" i="1" s="1"/>
  <c r="D1194" i="1"/>
  <c r="G1194" i="1" s="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H1104" i="1" s="1"/>
  <c r="G1103" i="1"/>
  <c r="D1103" i="1"/>
  <c r="C1103" i="1"/>
  <c r="D1102" i="1"/>
  <c r="G1102" i="1" s="1"/>
  <c r="C1102" i="1"/>
  <c r="D1101" i="1"/>
  <c r="C1101" i="1"/>
  <c r="D1100" i="1"/>
  <c r="C1100" i="1"/>
  <c r="H1100" i="1" s="1"/>
  <c r="G1099" i="1"/>
  <c r="D1099" i="1"/>
  <c r="C1099" i="1"/>
  <c r="D1098" i="1"/>
  <c r="G1098" i="1" s="1"/>
  <c r="C1098" i="1"/>
  <c r="D1097" i="1"/>
  <c r="C1097" i="1"/>
  <c r="D1096" i="1"/>
  <c r="C1096" i="1"/>
  <c r="G1095" i="1"/>
  <c r="D1095" i="1"/>
  <c r="C1095" i="1"/>
  <c r="D1094" i="1"/>
  <c r="G1094" i="1" s="1"/>
  <c r="C1094" i="1"/>
  <c r="D1093" i="1"/>
  <c r="D1092" i="1"/>
  <c r="C1092" i="1"/>
  <c r="G1091" i="1"/>
  <c r="D1091" i="1"/>
  <c r="C1091" i="1"/>
  <c r="D1090" i="1"/>
  <c r="G1090" i="1" s="1"/>
  <c r="C1090" i="1"/>
  <c r="D1089" i="1"/>
  <c r="C1089" i="1"/>
  <c r="D1088" i="1"/>
  <c r="C1088" i="1"/>
  <c r="G1087" i="1"/>
  <c r="D1087" i="1"/>
  <c r="C1087" i="1"/>
  <c r="D1086" i="1"/>
  <c r="G1086" i="1" s="1"/>
  <c r="C1086" i="1"/>
  <c r="D1085" i="1"/>
  <c r="C1085" i="1"/>
  <c r="D1084" i="1"/>
  <c r="C1084" i="1"/>
  <c r="G1083" i="1"/>
  <c r="D1083" i="1"/>
  <c r="C1083" i="1"/>
  <c r="D1082" i="1"/>
  <c r="G1082" i="1" s="1"/>
  <c r="C1082" i="1"/>
  <c r="D1081" i="1"/>
  <c r="C1081" i="1"/>
  <c r="D1080" i="1"/>
  <c r="C1080" i="1"/>
  <c r="G1079" i="1"/>
  <c r="D1079" i="1"/>
  <c r="C1079" i="1"/>
  <c r="D1078" i="1"/>
  <c r="G1078" i="1" s="1"/>
  <c r="C1078" i="1"/>
  <c r="D1077" i="1"/>
  <c r="C1077" i="1"/>
  <c r="D1076" i="1"/>
  <c r="C1076" i="1"/>
  <c r="D1075" i="1"/>
  <c r="D1073" i="1"/>
  <c r="C1073" i="1"/>
  <c r="D1072" i="1"/>
  <c r="C1072" i="1"/>
  <c r="G1071" i="1"/>
  <c r="D1071" i="1"/>
  <c r="C1071" i="1"/>
  <c r="D1070" i="1"/>
  <c r="G1070" i="1" s="1"/>
  <c r="C1070" i="1"/>
  <c r="D1069" i="1"/>
  <c r="C1069" i="1"/>
  <c r="D1068" i="1"/>
  <c r="C1068" i="1"/>
  <c r="G1067" i="1"/>
  <c r="D1067" i="1"/>
  <c r="C1067" i="1"/>
  <c r="D1066" i="1"/>
  <c r="G1066" i="1" s="1"/>
  <c r="C1066" i="1"/>
  <c r="D1065" i="1"/>
  <c r="C1065" i="1"/>
  <c r="D1064" i="1"/>
  <c r="C1064" i="1"/>
  <c r="G1063" i="1"/>
  <c r="D1063" i="1"/>
  <c r="C1063" i="1"/>
  <c r="D1062" i="1"/>
  <c r="G1062" i="1" s="1"/>
  <c r="C1062" i="1"/>
  <c r="D1061" i="1"/>
  <c r="C1061" i="1"/>
  <c r="D1060" i="1"/>
  <c r="C1060" i="1"/>
  <c r="G1059" i="1"/>
  <c r="D1059" i="1"/>
  <c r="C1059" i="1"/>
  <c r="D1058" i="1"/>
  <c r="G1058" i="1" s="1"/>
  <c r="C1058" i="1"/>
  <c r="D1057" i="1"/>
  <c r="C1057" i="1"/>
  <c r="D1056" i="1"/>
  <c r="C1056" i="1"/>
  <c r="G1055" i="1"/>
  <c r="D1055" i="1"/>
  <c r="C1055" i="1"/>
  <c r="D1054" i="1"/>
  <c r="G1054" i="1" s="1"/>
  <c r="C1054" i="1"/>
  <c r="D1053" i="1"/>
  <c r="C1053" i="1"/>
  <c r="D1052" i="1"/>
  <c r="C1052" i="1"/>
  <c r="G1051" i="1"/>
  <c r="D1051" i="1"/>
  <c r="C1051" i="1"/>
  <c r="D1050" i="1"/>
  <c r="G1050" i="1" s="1"/>
  <c r="C1050" i="1"/>
  <c r="D1049" i="1"/>
  <c r="C1049" i="1"/>
  <c r="D1048" i="1"/>
  <c r="C1048" i="1"/>
  <c r="G1047" i="1"/>
  <c r="D1047" i="1"/>
  <c r="C1047" i="1"/>
  <c r="D1046" i="1"/>
  <c r="G1046" i="1" s="1"/>
  <c r="C1046" i="1"/>
  <c r="D1045" i="1"/>
  <c r="C1045" i="1"/>
  <c r="D1044" i="1"/>
  <c r="C1044" i="1"/>
  <c r="G1043" i="1"/>
  <c r="D1043" i="1"/>
  <c r="C1043" i="1"/>
  <c r="D1042" i="1"/>
  <c r="G1042" i="1" s="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2" i="1"/>
  <c r="C642" i="1"/>
  <c r="D641" i="1"/>
  <c r="C641"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G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3" i="1"/>
  <c r="C423" i="1"/>
  <c r="H423" i="1" s="1"/>
  <c r="D422" i="1"/>
  <c r="C422" i="1"/>
  <c r="H422" i="1" s="1"/>
  <c r="D421" i="1"/>
  <c r="C421" i="1"/>
  <c r="H421" i="1" s="1"/>
  <c r="D416" i="1"/>
  <c r="C416" i="1"/>
  <c r="H416" i="1" s="1"/>
  <c r="D415" i="1"/>
  <c r="C415" i="1"/>
  <c r="H415" i="1" s="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5" i="1"/>
  <c r="D354" i="1"/>
  <c r="C354" i="1"/>
  <c r="H354" i="1" s="1"/>
  <c r="D353" i="1"/>
  <c r="C353" i="1"/>
  <c r="H353" i="1" s="1"/>
  <c r="D352" i="1"/>
  <c r="C352" i="1"/>
  <c r="H352" i="1" s="1"/>
  <c r="D351" i="1"/>
  <c r="C351" i="1"/>
  <c r="H351" i="1" s="1"/>
  <c r="D350" i="1"/>
  <c r="C350" i="1"/>
  <c r="H350" i="1" s="1"/>
  <c r="D349" i="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C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C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H536" i="1" l="1"/>
  <c r="G536" i="1"/>
  <c r="H542" i="1"/>
  <c r="G542" i="1"/>
  <c r="H548" i="1"/>
  <c r="G548" i="1"/>
  <c r="H554" i="1"/>
  <c r="G554" i="1"/>
  <c r="H560" i="1"/>
  <c r="G560" i="1"/>
  <c r="H566" i="1"/>
  <c r="G566" i="1"/>
  <c r="H570" i="1"/>
  <c r="G570" i="1"/>
  <c r="H574" i="1"/>
  <c r="G574"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522" i="1"/>
  <c r="G522" i="1"/>
  <c r="H524" i="1"/>
  <c r="G524" i="1"/>
  <c r="H526" i="1"/>
  <c r="G526" i="1"/>
  <c r="H528" i="1"/>
  <c r="G528" i="1"/>
  <c r="H579" i="1"/>
  <c r="G579" i="1"/>
  <c r="H581" i="1"/>
  <c r="G581" i="1"/>
  <c r="H583" i="1"/>
  <c r="G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6" i="1"/>
  <c r="G636" i="1"/>
  <c r="H642" i="1"/>
  <c r="G642"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1265" i="1"/>
  <c r="G1265" i="1"/>
  <c r="H1268" i="1"/>
  <c r="G1268" i="1"/>
  <c r="H1289" i="1"/>
  <c r="G1289" i="1"/>
  <c r="H1292" i="1"/>
  <c r="G1292" i="1"/>
  <c r="H1321" i="1"/>
  <c r="G1321" i="1"/>
  <c r="H1324" i="1"/>
  <c r="G1324" i="1"/>
  <c r="H534" i="1"/>
  <c r="G534" i="1"/>
  <c r="H540" i="1"/>
  <c r="G540" i="1"/>
  <c r="H546" i="1"/>
  <c r="G546" i="1"/>
  <c r="H552" i="1"/>
  <c r="G552" i="1"/>
  <c r="H558" i="1"/>
  <c r="G558" i="1"/>
  <c r="H564" i="1"/>
  <c r="G564" i="1"/>
  <c r="H572" i="1"/>
  <c r="G572"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H480"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7" i="1"/>
  <c r="G567" i="1"/>
  <c r="H569" i="1"/>
  <c r="G569" i="1"/>
  <c r="H571" i="1"/>
  <c r="G571" i="1"/>
  <c r="H573" i="1"/>
  <c r="G573" i="1"/>
  <c r="H575" i="1"/>
  <c r="G575" i="1"/>
  <c r="H577" i="1"/>
  <c r="G577" i="1"/>
  <c r="H1105" i="1"/>
  <c r="G1105" i="1"/>
  <c r="H532" i="1"/>
  <c r="G532" i="1"/>
  <c r="H538" i="1"/>
  <c r="G538" i="1"/>
  <c r="H544" i="1"/>
  <c r="G544" i="1"/>
  <c r="H550" i="1"/>
  <c r="G550" i="1"/>
  <c r="H556" i="1"/>
  <c r="G556" i="1"/>
  <c r="H562" i="1"/>
  <c r="G562" i="1"/>
  <c r="H568" i="1"/>
  <c r="G568" i="1"/>
  <c r="H576" i="1"/>
  <c r="G576" i="1"/>
  <c r="H481" i="1"/>
  <c r="G481" i="1"/>
  <c r="H483" i="1"/>
  <c r="G483"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5" i="1"/>
  <c r="G635" i="1"/>
  <c r="H641" i="1"/>
  <c r="G641"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5" i="1"/>
  <c r="G1045" i="1"/>
  <c r="H1048" i="1"/>
  <c r="G1048" i="1"/>
  <c r="H1053" i="1"/>
  <c r="G1053" i="1"/>
  <c r="H1056" i="1"/>
  <c r="G1056" i="1"/>
  <c r="H1061" i="1"/>
  <c r="G1061" i="1"/>
  <c r="H1064" i="1"/>
  <c r="G1064" i="1"/>
  <c r="H1069" i="1"/>
  <c r="G1069" i="1"/>
  <c r="H1072" i="1"/>
  <c r="G1072" i="1"/>
  <c r="H1076" i="1"/>
  <c r="G1076" i="1"/>
  <c r="H1081" i="1"/>
  <c r="G1081" i="1"/>
  <c r="H1084" i="1"/>
  <c r="G1084" i="1"/>
  <c r="H1089" i="1"/>
  <c r="G1089" i="1"/>
  <c r="H1092" i="1"/>
  <c r="G1092" i="1"/>
  <c r="H1097" i="1"/>
  <c r="G1097" i="1"/>
  <c r="H1257" i="1"/>
  <c r="G1257" i="1"/>
  <c r="H1260" i="1"/>
  <c r="G1260" i="1"/>
  <c r="H1281" i="1"/>
  <c r="G1281" i="1"/>
  <c r="H1284" i="1"/>
  <c r="G1284" i="1"/>
  <c r="H1313" i="1"/>
  <c r="G1313" i="1"/>
  <c r="H1316" i="1"/>
  <c r="G1316" i="1"/>
  <c r="H1305" i="1"/>
  <c r="G1305" i="1"/>
  <c r="H1308" i="1"/>
  <c r="G1308"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4" i="1"/>
  <c r="G1044" i="1"/>
  <c r="H1049" i="1"/>
  <c r="G1049" i="1"/>
  <c r="H1052" i="1"/>
  <c r="G1052" i="1"/>
  <c r="H1057" i="1"/>
  <c r="G1057" i="1"/>
  <c r="H1060" i="1"/>
  <c r="G1060" i="1"/>
  <c r="H1065" i="1"/>
  <c r="G1065" i="1"/>
  <c r="H1068" i="1"/>
  <c r="G1068" i="1"/>
  <c r="H1073" i="1"/>
  <c r="G1073" i="1"/>
  <c r="H1077" i="1"/>
  <c r="G1077" i="1"/>
  <c r="H1080" i="1"/>
  <c r="G1080" i="1"/>
  <c r="H1085" i="1"/>
  <c r="G1085" i="1"/>
  <c r="H1088" i="1"/>
  <c r="G1088" i="1"/>
  <c r="H1096" i="1"/>
  <c r="G1096" i="1"/>
  <c r="H1101" i="1"/>
  <c r="G1101" i="1"/>
  <c r="H1273" i="1"/>
  <c r="G1273" i="1"/>
  <c r="H1276" i="1"/>
  <c r="G1276" i="1"/>
  <c r="H1297" i="1"/>
  <c r="G1297" i="1"/>
  <c r="H1300" i="1"/>
  <c r="G1300" i="1"/>
  <c r="H1329" i="1"/>
  <c r="G1329" i="1"/>
  <c r="H1332" i="1"/>
  <c r="G1332"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1" i="1"/>
  <c r="G1181" i="1"/>
  <c r="H1183" i="1"/>
  <c r="G1183" i="1"/>
  <c r="H1185" i="1"/>
  <c r="G1185" i="1"/>
  <c r="H1187" i="1"/>
  <c r="G1187" i="1"/>
  <c r="H1189" i="1"/>
  <c r="G1189" i="1"/>
  <c r="H1191" i="1"/>
  <c r="G1191" i="1"/>
  <c r="H1193" i="1"/>
  <c r="G1193" i="1"/>
  <c r="H1196" i="1"/>
  <c r="G1196" i="1"/>
  <c r="H1201" i="1"/>
  <c r="G1201" i="1"/>
  <c r="H1204" i="1"/>
  <c r="G1204" i="1"/>
  <c r="H1209" i="1"/>
  <c r="G1209" i="1"/>
  <c r="H1212" i="1"/>
  <c r="G1212" i="1"/>
  <c r="H1217" i="1"/>
  <c r="G1217" i="1"/>
  <c r="H1220" i="1"/>
  <c r="G1220" i="1"/>
  <c r="H1225" i="1"/>
  <c r="G1225" i="1"/>
  <c r="H1228" i="1"/>
  <c r="G1228" i="1"/>
  <c r="H1233" i="1"/>
  <c r="G1233" i="1"/>
  <c r="H1236" i="1"/>
  <c r="G1236" i="1"/>
  <c r="H1241" i="1"/>
  <c r="G1241" i="1"/>
  <c r="H1244" i="1"/>
  <c r="G1244" i="1"/>
  <c r="H1249" i="1"/>
  <c r="G1249" i="1"/>
  <c r="H1252" i="1"/>
  <c r="G1252" i="1"/>
  <c r="H1043" i="1"/>
  <c r="H1047" i="1"/>
  <c r="H1051" i="1"/>
  <c r="H1055" i="1"/>
  <c r="H1059" i="1"/>
  <c r="H1063" i="1"/>
  <c r="H1067" i="1"/>
  <c r="H1071" i="1"/>
  <c r="H1079" i="1"/>
  <c r="H1083" i="1"/>
  <c r="H1087" i="1"/>
  <c r="H1091" i="1"/>
  <c r="H1095" i="1"/>
  <c r="H1099" i="1"/>
  <c r="H1103" i="1"/>
  <c r="H1256" i="1"/>
  <c r="G1256" i="1"/>
  <c r="H1261" i="1"/>
  <c r="G1261" i="1"/>
  <c r="H1264" i="1"/>
  <c r="G1264" i="1"/>
  <c r="H1269" i="1"/>
  <c r="G1269" i="1"/>
  <c r="H1272" i="1"/>
  <c r="G1272" i="1"/>
  <c r="H1280" i="1"/>
  <c r="G1280" i="1"/>
  <c r="H1285" i="1"/>
  <c r="G1285" i="1"/>
  <c r="H1288" i="1"/>
  <c r="G1288" i="1"/>
  <c r="H1293" i="1"/>
  <c r="G1293" i="1"/>
  <c r="H1296" i="1"/>
  <c r="G1296" i="1"/>
  <c r="H1301" i="1"/>
  <c r="G1301" i="1"/>
  <c r="H1304" i="1"/>
  <c r="G1304" i="1"/>
  <c r="H1309" i="1"/>
  <c r="G1309" i="1"/>
  <c r="H1312" i="1"/>
  <c r="G1312" i="1"/>
  <c r="H1317" i="1"/>
  <c r="G1317" i="1"/>
  <c r="H1320" i="1"/>
  <c r="G1320" i="1"/>
  <c r="H1325" i="1"/>
  <c r="G1325" i="1"/>
  <c r="H1328" i="1"/>
  <c r="G1328" i="1"/>
  <c r="H1333" i="1"/>
  <c r="G1333" i="1"/>
  <c r="H1336" i="1"/>
  <c r="G1336" i="1"/>
  <c r="H1345" i="1"/>
  <c r="H1361" i="1"/>
  <c r="G335" i="9"/>
  <c r="E335" i="9" s="1"/>
  <c r="B335" i="9" s="1"/>
  <c r="F177" i="5"/>
  <c r="D176" i="5"/>
  <c r="H1042" i="1"/>
  <c r="H1046" i="1"/>
  <c r="H1050" i="1"/>
  <c r="H1054" i="1"/>
  <c r="H1058" i="1"/>
  <c r="H1062" i="1"/>
  <c r="H1066" i="1"/>
  <c r="H1070" i="1"/>
  <c r="H1078" i="1"/>
  <c r="H1082" i="1"/>
  <c r="H1086" i="1"/>
  <c r="H1090" i="1"/>
  <c r="H1094" i="1"/>
  <c r="H1098" i="1"/>
  <c r="G1100" i="1"/>
  <c r="H1102"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7" i="1"/>
  <c r="G1197" i="1"/>
  <c r="H1200" i="1"/>
  <c r="G1200" i="1"/>
  <c r="H1205" i="1"/>
  <c r="G1205" i="1"/>
  <c r="H1208" i="1"/>
  <c r="G1208" i="1"/>
  <c r="H1213" i="1"/>
  <c r="G1213" i="1"/>
  <c r="H1216" i="1"/>
  <c r="G1216" i="1"/>
  <c r="H1221" i="1"/>
  <c r="G1221" i="1"/>
  <c r="H1224" i="1"/>
  <c r="G1224" i="1"/>
  <c r="H1229" i="1"/>
  <c r="G1229" i="1"/>
  <c r="H1232" i="1"/>
  <c r="G1232" i="1"/>
  <c r="H1237" i="1"/>
  <c r="G1237" i="1"/>
  <c r="H1240" i="1"/>
  <c r="G1240" i="1"/>
  <c r="H1245" i="1"/>
  <c r="G1245" i="1"/>
  <c r="H1248" i="1"/>
  <c r="G1248" i="1"/>
  <c r="H1253" i="1"/>
  <c r="G1253" i="1"/>
  <c r="H1341" i="1"/>
  <c r="H1357" i="1"/>
  <c r="H1373" i="1"/>
  <c r="F8" i="4"/>
  <c r="D7" i="4"/>
  <c r="E49" i="4"/>
  <c r="D45" i="1" s="1"/>
  <c r="H45" i="1" s="1"/>
  <c r="F127" i="5"/>
  <c r="D119" i="5"/>
  <c r="D1513" i="1"/>
  <c r="E114" i="6"/>
  <c r="D1555" i="1"/>
  <c r="E22" i="7"/>
  <c r="D1570" i="1"/>
  <c r="I35" i="3"/>
  <c r="D1576" i="1"/>
  <c r="I36" i="3"/>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F208" i="4"/>
  <c r="D202" i="4"/>
  <c r="F71" i="5"/>
  <c r="D70" i="5"/>
  <c r="D1485" i="1"/>
  <c r="E89" i="6"/>
  <c r="D1484" i="1" s="1"/>
  <c r="H1194" i="1"/>
  <c r="H1198" i="1"/>
  <c r="H1202" i="1"/>
  <c r="H1206" i="1"/>
  <c r="H1210" i="1"/>
  <c r="H1214" i="1"/>
  <c r="H1218" i="1"/>
  <c r="H1222" i="1"/>
  <c r="H1226" i="1"/>
  <c r="H1230" i="1"/>
  <c r="H1234" i="1"/>
  <c r="H1238" i="1"/>
  <c r="H1242" i="1"/>
  <c r="H1246" i="1"/>
  <c r="H1250" i="1"/>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G176" i="9"/>
  <c r="E176" i="9" s="1"/>
  <c r="B176" i="9" s="1"/>
  <c r="F361" i="4"/>
  <c r="F542" i="4"/>
  <c r="D536" i="4"/>
  <c r="E535" i="4"/>
  <c r="D273" i="5"/>
  <c r="F276" i="5"/>
  <c r="F5" i="6"/>
  <c r="C1400" i="1"/>
  <c r="F17" i="4"/>
  <c r="F44" i="4"/>
  <c r="F50" i="4"/>
  <c r="E82" i="4"/>
  <c r="D164" i="4"/>
  <c r="F222" i="4"/>
  <c r="D221" i="4"/>
  <c r="E308" i="4"/>
  <c r="F327" i="4"/>
  <c r="D321" i="4"/>
  <c r="F355" i="4"/>
  <c r="D354" i="4"/>
  <c r="F407" i="4"/>
  <c r="D406" i="4"/>
  <c r="E431" i="4"/>
  <c r="F476" i="4"/>
  <c r="D466" i="4"/>
  <c r="F480" i="4"/>
  <c r="D479" i="4"/>
  <c r="D571" i="4"/>
  <c r="E584" i="4"/>
  <c r="D578" i="1" s="1"/>
  <c r="F594" i="4"/>
  <c r="D584" i="4"/>
  <c r="F598" i="4"/>
  <c r="D597" i="4"/>
  <c r="G338" i="9"/>
  <c r="E338" i="9" s="1"/>
  <c r="B338" i="9" s="1"/>
  <c r="F218" i="5"/>
  <c r="D250" i="5"/>
  <c r="E35" i="6"/>
  <c r="C1633" i="1"/>
  <c r="D51" i="8"/>
  <c r="H1653" i="1"/>
  <c r="G1653" i="1"/>
  <c r="G1673" i="1"/>
  <c r="H1673" i="1"/>
  <c r="D273" i="4"/>
  <c r="F379" i="4"/>
  <c r="D373" i="4"/>
  <c r="D360" i="4" s="1"/>
  <c r="F432" i="4"/>
  <c r="D431" i="4"/>
  <c r="F648" i="4"/>
  <c r="C1484" i="1"/>
  <c r="F89" i="6"/>
  <c r="D1538" i="1"/>
  <c r="E5" i="7"/>
  <c r="G178" i="9"/>
  <c r="E178" i="9" s="1"/>
  <c r="B178" i="9" s="1"/>
  <c r="F49" i="4"/>
  <c r="H24" i="9"/>
  <c r="E24" i="9" s="1"/>
  <c r="F153" i="4"/>
  <c r="F165" i="4"/>
  <c r="E164" i="4"/>
  <c r="D160" i="1" s="1"/>
  <c r="F309" i="4"/>
  <c r="F428" i="4"/>
  <c r="F492" i="4"/>
  <c r="D491" i="4"/>
  <c r="D629" i="4"/>
  <c r="F13" i="5"/>
  <c r="D12" i="5"/>
  <c r="E69" i="5"/>
  <c r="E250" i="5"/>
  <c r="F43" i="6"/>
  <c r="D35" i="6"/>
  <c r="C1494" i="1"/>
  <c r="F99" i="6"/>
  <c r="H1601" i="1"/>
  <c r="G1601" i="1"/>
  <c r="G315" i="9"/>
  <c r="G314" i="9"/>
  <c r="F90" i="6"/>
  <c r="G1489" i="1"/>
  <c r="H1489" i="1"/>
  <c r="F118" i="6"/>
  <c r="G1517" i="1"/>
  <c r="H1517" i="1"/>
  <c r="G1525" i="1"/>
  <c r="H1525" i="1"/>
  <c r="D5" i="7"/>
  <c r="G1539" i="1"/>
  <c r="H1539" i="1"/>
  <c r="D22" i="7"/>
  <c r="H1562" i="1"/>
  <c r="G1562" i="1"/>
  <c r="G1571" i="1"/>
  <c r="H1571" i="1"/>
  <c r="D6" i="8"/>
  <c r="G1603" i="1"/>
  <c r="H1603" i="1"/>
  <c r="G1622" i="1"/>
  <c r="H1622" i="1"/>
  <c r="G1638" i="1"/>
  <c r="H1638" i="1"/>
  <c r="H1658" i="1"/>
  <c r="G1658" i="1"/>
  <c r="G1680" i="1"/>
  <c r="H1680" i="1"/>
  <c r="G308" i="9"/>
  <c r="G302" i="9"/>
  <c r="E302" i="9" s="1"/>
  <c r="B302" i="9" s="1"/>
  <c r="G301" i="9"/>
  <c r="E301" i="9" s="1"/>
  <c r="B301" i="9" s="1"/>
  <c r="G300" i="9"/>
  <c r="E300" i="9" s="1"/>
  <c r="B300" i="9" s="1"/>
  <c r="H309" i="9"/>
  <c r="G309" i="9"/>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E33" i="9"/>
  <c r="B33" i="9" s="1"/>
  <c r="E41" i="9"/>
  <c r="B41" i="9" s="1"/>
  <c r="E49" i="9"/>
  <c r="B49" i="9" s="1"/>
  <c r="E57" i="9"/>
  <c r="B57" i="9" s="1"/>
  <c r="E65" i="9"/>
  <c r="B65" i="9" s="1"/>
  <c r="B71" i="9"/>
  <c r="E81" i="9"/>
  <c r="B81" i="9" s="1"/>
  <c r="E89" i="9"/>
  <c r="B89" i="9" s="1"/>
  <c r="E97" i="9"/>
  <c r="B97" i="9" s="1"/>
  <c r="E105" i="9"/>
  <c r="B105" i="9" s="1"/>
  <c r="B111" i="9"/>
  <c r="E121" i="9"/>
  <c r="B121" i="9" s="1"/>
  <c r="B127" i="9"/>
  <c r="B135" i="9"/>
  <c r="B143" i="9"/>
  <c r="B151" i="9"/>
  <c r="B163" i="9"/>
  <c r="B171" i="9"/>
  <c r="B234" i="9"/>
  <c r="F252" i="9"/>
  <c r="B252" i="9" s="1"/>
  <c r="H315" i="9"/>
  <c r="H314" i="9"/>
  <c r="E337" i="9"/>
  <c r="B337" i="9" s="1"/>
  <c r="G1502" i="1"/>
  <c r="H1502" i="1"/>
  <c r="G1510" i="1"/>
  <c r="H1510" i="1"/>
  <c r="G1584" i="1"/>
  <c r="H1584" i="1"/>
  <c r="H1613" i="1"/>
  <c r="G1613" i="1"/>
  <c r="G1643" i="1"/>
  <c r="H1643" i="1"/>
  <c r="G1663" i="1"/>
  <c r="H1663" i="1"/>
  <c r="B31" i="9"/>
  <c r="B39" i="9"/>
  <c r="B47" i="9"/>
  <c r="B55" i="9"/>
  <c r="B63" i="9"/>
  <c r="B79" i="9"/>
  <c r="B87" i="9"/>
  <c r="B95" i="9"/>
  <c r="B103" i="9"/>
  <c r="B119" i="9"/>
  <c r="G175" i="9"/>
  <c r="E175" i="9" s="1"/>
  <c r="B175" i="9" s="1"/>
  <c r="G177" i="9"/>
  <c r="E177" i="9" s="1"/>
  <c r="B177" i="9" s="1"/>
  <c r="G179" i="9"/>
  <c r="E134" i="4"/>
  <c r="D88" i="5"/>
  <c r="E176" i="5"/>
  <c r="G1485" i="1"/>
  <c r="H1485" i="1"/>
  <c r="D114" i="6"/>
  <c r="D141" i="6" s="1"/>
  <c r="G1513" i="1"/>
  <c r="H1513" i="1"/>
  <c r="E129" i="6"/>
  <c r="D1524" i="1" s="1"/>
  <c r="G1524" i="1" s="1"/>
  <c r="G1538" i="1"/>
  <c r="H1538" i="1"/>
  <c r="G1546" i="1"/>
  <c r="J1546" i="1"/>
  <c r="H1546" i="1"/>
  <c r="H1555" i="1"/>
  <c r="G1555" i="1"/>
  <c r="G1570" i="1"/>
  <c r="H1570" i="1"/>
  <c r="G1576" i="1"/>
  <c r="H1576" i="1"/>
  <c r="G1594" i="1"/>
  <c r="H1594" i="1"/>
  <c r="G1628" i="1"/>
  <c r="H1628" i="1"/>
  <c r="G1648" i="1"/>
  <c r="H1648" i="1"/>
  <c r="G1668" i="1"/>
  <c r="H1668" i="1"/>
  <c r="I10" i="9"/>
  <c r="E25" i="9"/>
  <c r="B25" i="9" s="1"/>
  <c r="E29" i="9"/>
  <c r="B29" i="9" s="1"/>
  <c r="E37" i="9"/>
  <c r="B37" i="9" s="1"/>
  <c r="E53" i="9"/>
  <c r="B53" i="9" s="1"/>
  <c r="E61" i="9"/>
  <c r="B61" i="9" s="1"/>
  <c r="E69" i="9"/>
  <c r="B69" i="9" s="1"/>
  <c r="E77" i="9"/>
  <c r="B77" i="9" s="1"/>
  <c r="E85" i="9"/>
  <c r="B85" i="9" s="1"/>
  <c r="E93" i="9"/>
  <c r="B93" i="9" s="1"/>
  <c r="E101" i="9"/>
  <c r="B101" i="9" s="1"/>
  <c r="B107" i="9"/>
  <c r="B115" i="9"/>
  <c r="E117" i="9"/>
  <c r="B117" i="9" s="1"/>
  <c r="B131" i="9"/>
  <c r="B139" i="9"/>
  <c r="B147" i="9"/>
  <c r="B155" i="9"/>
  <c r="B159" i="9"/>
  <c r="B167" i="9"/>
  <c r="M228" i="9"/>
  <c r="B231" i="9"/>
  <c r="B340" i="9"/>
  <c r="F256" i="9"/>
  <c r="B256" i="9" s="1"/>
  <c r="B292" i="9"/>
  <c r="F260" i="9"/>
  <c r="B260" i="9" s="1"/>
  <c r="F264" i="9"/>
  <c r="B264" i="9" s="1"/>
  <c r="B278" i="9"/>
  <c r="B290" i="9"/>
  <c r="G1682" i="1"/>
  <c r="G1678" i="1"/>
  <c r="G1674" i="1"/>
  <c r="G1670" i="1"/>
  <c r="G1666" i="1"/>
  <c r="G1662" i="1"/>
  <c r="G1654" i="1"/>
  <c r="H1652" i="1"/>
  <c r="G1649" i="1"/>
  <c r="G1646" i="1"/>
  <c r="H1644" i="1"/>
  <c r="G1640" i="1"/>
  <c r="H1640" i="1"/>
  <c r="G1636" i="1"/>
  <c r="H1636" i="1"/>
  <c r="G1629" i="1"/>
  <c r="G1604" i="1"/>
  <c r="H1604" i="1"/>
  <c r="I1580" i="1"/>
  <c r="G1632" i="1"/>
  <c r="H1632" i="1"/>
  <c r="G1624" i="1"/>
  <c r="H1624" i="1"/>
  <c r="G1600" i="1"/>
  <c r="H1600" i="1"/>
  <c r="G1592" i="1"/>
  <c r="H1592" i="1"/>
  <c r="G1645" i="1"/>
  <c r="G1641" i="1"/>
  <c r="G1637" i="1"/>
  <c r="G1616" i="1"/>
  <c r="H1616" i="1"/>
  <c r="G1612" i="1"/>
  <c r="H1612" i="1"/>
  <c r="G1596" i="1"/>
  <c r="H1596" i="1"/>
  <c r="G1588" i="1"/>
  <c r="H1588" i="1"/>
  <c r="I1565" i="1"/>
  <c r="G1608" i="1"/>
  <c r="H1608" i="1"/>
  <c r="H1561" i="1"/>
  <c r="H1560" i="1"/>
  <c r="H1557" i="1"/>
  <c r="H1556" i="1"/>
  <c r="H1553" i="1"/>
  <c r="H1552" i="1"/>
  <c r="H1549" i="1"/>
  <c r="H1548" i="1"/>
  <c r="I1545" i="1"/>
  <c r="J1543" i="1"/>
  <c r="I1541" i="1"/>
  <c r="G1533" i="1"/>
  <c r="H1579" i="1"/>
  <c r="I1579" i="1" s="1"/>
  <c r="H1577" i="1"/>
  <c r="I1577" i="1" s="1"/>
  <c r="H1574" i="1"/>
  <c r="I1574" i="1" s="1"/>
  <c r="H1572" i="1"/>
  <c r="I1572" i="1" s="1"/>
  <c r="H1568" i="1"/>
  <c r="I1568" i="1" s="1"/>
  <c r="H1566" i="1"/>
  <c r="I1566" i="1" s="1"/>
  <c r="H1565" i="1"/>
  <c r="G1563" i="1"/>
  <c r="I1563" i="1" s="1"/>
  <c r="G1561" i="1"/>
  <c r="I1561" i="1" s="1"/>
  <c r="G1557" i="1"/>
  <c r="I1557" i="1" s="1"/>
  <c r="G1553" i="1"/>
  <c r="G1549" i="1"/>
  <c r="I1549" i="1" s="1"/>
  <c r="H1544" i="1"/>
  <c r="I1544" i="1" s="1"/>
  <c r="H1543" i="1"/>
  <c r="I1543" i="1" s="1"/>
  <c r="G1542" i="1"/>
  <c r="I1542" i="1" s="1"/>
  <c r="H1540" i="1"/>
  <c r="I1540" i="1" s="1"/>
  <c r="G1534" i="1"/>
  <c r="H1532" i="1"/>
  <c r="G1530" i="1"/>
  <c r="G1560" i="1"/>
  <c r="I1560" i="1" s="1"/>
  <c r="H1559" i="1"/>
  <c r="I1559" i="1" s="1"/>
  <c r="H1558" i="1"/>
  <c r="I1558" i="1" s="1"/>
  <c r="G1556" i="1"/>
  <c r="G1552" i="1"/>
  <c r="I1552" i="1" s="1"/>
  <c r="H1551" i="1"/>
  <c r="I1551" i="1" s="1"/>
  <c r="H1550" i="1"/>
  <c r="I1550" i="1" s="1"/>
  <c r="G1548" i="1"/>
  <c r="H1547" i="1"/>
  <c r="I1547" i="1" s="1"/>
  <c r="G1535" i="1"/>
  <c r="H1533" i="1"/>
  <c r="G1531" i="1"/>
  <c r="B207" i="9" l="1"/>
  <c r="E309" i="9"/>
  <c r="B309" i="9" s="1"/>
  <c r="C1536" i="1"/>
  <c r="F141" i="6"/>
  <c r="H31" i="3"/>
  <c r="B24" i="9"/>
  <c r="F360" i="4"/>
  <c r="C355" i="1"/>
  <c r="I1548" i="1"/>
  <c r="I1556" i="1"/>
  <c r="I1553" i="1"/>
  <c r="E179" i="9"/>
  <c r="B179" i="9" s="1"/>
  <c r="F35" i="6"/>
  <c r="C1430" i="1"/>
  <c r="H28" i="3"/>
  <c r="F12" i="5"/>
  <c r="D7" i="5"/>
  <c r="C1017" i="1"/>
  <c r="C1627" i="1"/>
  <c r="D45" i="8"/>
  <c r="F584" i="4"/>
  <c r="C578" i="1"/>
  <c r="F479" i="4"/>
  <c r="C473" i="1"/>
  <c r="E430" i="4"/>
  <c r="D425" i="1"/>
  <c r="F221" i="4"/>
  <c r="C217" i="1"/>
  <c r="F273" i="5"/>
  <c r="C1277" i="1"/>
  <c r="D1509" i="1"/>
  <c r="I30" i="3"/>
  <c r="E175" i="5"/>
  <c r="D1179" i="1" s="1"/>
  <c r="I24" i="3"/>
  <c r="D1180" i="1"/>
  <c r="H1524" i="1"/>
  <c r="C1582" i="1"/>
  <c r="G342" i="9"/>
  <c r="E342" i="9" s="1"/>
  <c r="D44" i="8"/>
  <c r="H19" i="9" s="1"/>
  <c r="E19" i="9" s="1"/>
  <c r="B19" i="9" s="1"/>
  <c r="C1537" i="1"/>
  <c r="G345" i="9"/>
  <c r="E345" i="9" s="1"/>
  <c r="H33" i="3"/>
  <c r="G1484" i="1"/>
  <c r="H1484" i="1"/>
  <c r="F431" i="4"/>
  <c r="D430" i="4"/>
  <c r="C425" i="1"/>
  <c r="F273" i="4"/>
  <c r="C269" i="1"/>
  <c r="H1633" i="1"/>
  <c r="G1633" i="1"/>
  <c r="F406" i="4"/>
  <c r="C401" i="1"/>
  <c r="F321" i="4"/>
  <c r="C316" i="1"/>
  <c r="E640" i="4"/>
  <c r="D634" i="1" s="1"/>
  <c r="D529" i="1"/>
  <c r="F202" i="4"/>
  <c r="C198" i="1"/>
  <c r="F7" i="4"/>
  <c r="D6" i="4"/>
  <c r="C3" i="1"/>
  <c r="G45" i="1"/>
  <c r="C1509" i="1"/>
  <c r="F114" i="6"/>
  <c r="H30" i="3"/>
  <c r="F88" i="5"/>
  <c r="C1093" i="1"/>
  <c r="E180" i="9"/>
  <c r="B180" i="9" s="1"/>
  <c r="E308" i="9"/>
  <c r="B308" i="9" s="1"/>
  <c r="C1554" i="1"/>
  <c r="H34" i="3"/>
  <c r="E314" i="9"/>
  <c r="B314" i="9" s="1"/>
  <c r="I25" i="3"/>
  <c r="D1254" i="1"/>
  <c r="F629" i="4"/>
  <c r="C623" i="1"/>
  <c r="D308" i="4"/>
  <c r="D418" i="4" s="1"/>
  <c r="D1537" i="1"/>
  <c r="I33" i="3"/>
  <c r="E141" i="6"/>
  <c r="E152" i="4"/>
  <c r="D1430" i="1"/>
  <c r="I28" i="3"/>
  <c r="F597" i="4"/>
  <c r="C591" i="1"/>
  <c r="F466" i="4"/>
  <c r="C460" i="1"/>
  <c r="F164" i="4"/>
  <c r="C160" i="1"/>
  <c r="D535" i="4"/>
  <c r="F536" i="4"/>
  <c r="C530" i="1"/>
  <c r="D152" i="4"/>
  <c r="D1554" i="1"/>
  <c r="I34" i="3"/>
  <c r="F119" i="5"/>
  <c r="C1124" i="1"/>
  <c r="D175" i="5"/>
  <c r="H24" i="3"/>
  <c r="C1180" i="1"/>
  <c r="F176" i="5"/>
  <c r="F134" i="4"/>
  <c r="D130" i="1"/>
  <c r="F228" i="9"/>
  <c r="E315" i="9"/>
  <c r="B315" i="9" s="1"/>
  <c r="G1494" i="1"/>
  <c r="H1494" i="1"/>
  <c r="I23" i="3"/>
  <c r="D1074" i="1"/>
  <c r="F491" i="4"/>
  <c r="C485" i="1"/>
  <c r="E6" i="5"/>
  <c r="F373" i="4"/>
  <c r="C368" i="1"/>
  <c r="F250" i="5"/>
  <c r="C1254" i="1"/>
  <c r="H25" i="3"/>
  <c r="F571" i="4"/>
  <c r="C565" i="1"/>
  <c r="F354" i="4"/>
  <c r="C349" i="1"/>
  <c r="E417" i="4"/>
  <c r="D412" i="1" s="1"/>
  <c r="E418" i="4"/>
  <c r="D413" i="1" s="1"/>
  <c r="D303" i="1"/>
  <c r="F82" i="4"/>
  <c r="D78" i="1"/>
  <c r="H1400" i="1"/>
  <c r="G1400" i="1"/>
  <c r="F70" i="5"/>
  <c r="D69" i="5"/>
  <c r="C1075" i="1"/>
  <c r="E6" i="4"/>
  <c r="F418" i="4" l="1"/>
  <c r="C413" i="1"/>
  <c r="B228" i="9"/>
  <c r="D639" i="4"/>
  <c r="F430" i="4"/>
  <c r="C424" i="1"/>
  <c r="B342" i="9"/>
  <c r="H217" i="1"/>
  <c r="G217" i="1"/>
  <c r="H473" i="1"/>
  <c r="G473" i="1"/>
  <c r="C1621" i="1"/>
  <c r="I40" i="3"/>
  <c r="H355" i="1"/>
  <c r="G355" i="1"/>
  <c r="H1075" i="1"/>
  <c r="G1075" i="1"/>
  <c r="H299" i="9"/>
  <c r="D1011" i="1"/>
  <c r="H160" i="1"/>
  <c r="G160" i="1"/>
  <c r="I18" i="3"/>
  <c r="E299" i="4"/>
  <c r="D148" i="1"/>
  <c r="H3" i="1"/>
  <c r="G3" i="1"/>
  <c r="D1536" i="1"/>
  <c r="H9" i="3" s="1"/>
  <c r="I31" i="3"/>
  <c r="H623" i="1"/>
  <c r="G623" i="1"/>
  <c r="D422" i="4"/>
  <c r="H17" i="3"/>
  <c r="F6" i="4"/>
  <c r="C2" i="1"/>
  <c r="H401" i="1"/>
  <c r="G401" i="1"/>
  <c r="H269" i="1"/>
  <c r="G269" i="1"/>
  <c r="E344" i="9"/>
  <c r="I10" i="3" s="1"/>
  <c r="B345" i="9"/>
  <c r="G1582" i="1"/>
  <c r="H1582" i="1"/>
  <c r="G1627" i="1"/>
  <c r="H1627" i="1"/>
  <c r="H565" i="1"/>
  <c r="G565" i="1"/>
  <c r="H485" i="1"/>
  <c r="G485" i="1"/>
  <c r="H130" i="1"/>
  <c r="G130" i="1"/>
  <c r="H78" i="1"/>
  <c r="G78" i="1"/>
  <c r="H368" i="1"/>
  <c r="G368" i="1"/>
  <c r="F175" i="5"/>
  <c r="C1179" i="1"/>
  <c r="F535" i="4"/>
  <c r="D640" i="4"/>
  <c r="C529" i="1"/>
  <c r="H460" i="1"/>
  <c r="G460" i="1"/>
  <c r="H1093" i="1"/>
  <c r="G1093" i="1"/>
  <c r="G1509" i="1"/>
  <c r="H1509" i="1"/>
  <c r="G1537" i="1"/>
  <c r="H1537" i="1"/>
  <c r="H1277" i="1"/>
  <c r="G1277" i="1"/>
  <c r="H578" i="1"/>
  <c r="G578" i="1"/>
  <c r="H1017" i="1"/>
  <c r="G1017" i="1"/>
  <c r="H1430" i="1"/>
  <c r="G1430" i="1"/>
  <c r="H1254" i="1"/>
  <c r="G1254" i="1"/>
  <c r="H1180" i="1"/>
  <c r="G1180" i="1"/>
  <c r="H530" i="1"/>
  <c r="G530" i="1"/>
  <c r="H591" i="1"/>
  <c r="G591" i="1"/>
  <c r="F308" i="4"/>
  <c r="D417" i="4"/>
  <c r="C303" i="1"/>
  <c r="F69" i="5"/>
  <c r="H23" i="3"/>
  <c r="C1074" i="1"/>
  <c r="E300" i="4"/>
  <c r="D296" i="1" s="1"/>
  <c r="E422" i="4"/>
  <c r="I17" i="3"/>
  <c r="D2" i="1"/>
  <c r="H349" i="1"/>
  <c r="G349" i="1"/>
  <c r="H1124" i="1"/>
  <c r="G1124" i="1"/>
  <c r="D299" i="4"/>
  <c r="F152" i="4"/>
  <c r="H18" i="3"/>
  <c r="C148" i="1"/>
  <c r="G347" i="9"/>
  <c r="E347" i="9" s="1"/>
  <c r="H1554" i="1"/>
  <c r="G1554" i="1"/>
  <c r="H198" i="1"/>
  <c r="G198" i="1"/>
  <c r="H316" i="1"/>
  <c r="G316" i="1"/>
  <c r="H425" i="1"/>
  <c r="G425" i="1"/>
  <c r="K1480" i="9"/>
  <c r="G343" i="9"/>
  <c r="E343" i="9" s="1"/>
  <c r="B343" i="9" s="1"/>
  <c r="C1620" i="1"/>
  <c r="H11" i="3" s="1"/>
  <c r="I39" i="3"/>
  <c r="E639" i="4"/>
  <c r="D633" i="1" s="1"/>
  <c r="D424" i="1"/>
  <c r="F7" i="5"/>
  <c r="D6" i="5"/>
  <c r="H22" i="3"/>
  <c r="C1012" i="1"/>
  <c r="G1536" i="1"/>
  <c r="H1536" i="1"/>
  <c r="N3" i="9" l="1"/>
  <c r="E643" i="4"/>
  <c r="D417" i="1"/>
  <c r="H529" i="1"/>
  <c r="G529" i="1"/>
  <c r="H1012" i="1"/>
  <c r="G1012" i="1"/>
  <c r="G306" i="9"/>
  <c r="E306" i="9" s="1"/>
  <c r="B306" i="9" s="1"/>
  <c r="G299" i="9"/>
  <c r="E299" i="9" s="1"/>
  <c r="F6" i="5"/>
  <c r="C1011" i="1"/>
  <c r="B347" i="9"/>
  <c r="E346" i="9"/>
  <c r="D301" i="4"/>
  <c r="F299" i="4"/>
  <c r="D423" i="4"/>
  <c r="D424" i="4" s="1"/>
  <c r="C295" i="1"/>
  <c r="H303" i="1"/>
  <c r="G303" i="1"/>
  <c r="F640" i="4"/>
  <c r="C634" i="1"/>
  <c r="F422" i="4"/>
  <c r="D643" i="4"/>
  <c r="C417" i="1"/>
  <c r="H424" i="1"/>
  <c r="G424" i="1"/>
  <c r="G1620" i="1"/>
  <c r="H1620" i="1"/>
  <c r="H148" i="1"/>
  <c r="G148" i="1"/>
  <c r="H1074" i="1"/>
  <c r="G1074" i="1"/>
  <c r="F417" i="4"/>
  <c r="C412" i="1"/>
  <c r="H2" i="1"/>
  <c r="G2" i="1"/>
  <c r="D300" i="4"/>
  <c r="H1621" i="1"/>
  <c r="G1621" i="1"/>
  <c r="H413" i="1"/>
  <c r="G413" i="1"/>
  <c r="H1179" i="1"/>
  <c r="G1179" i="1"/>
  <c r="K3" i="9"/>
  <c r="I9" i="3"/>
  <c r="E301" i="4"/>
  <c r="D297" i="1" s="1"/>
  <c r="E423" i="4"/>
  <c r="E424" i="4" s="1"/>
  <c r="D419" i="1" s="1"/>
  <c r="D295" i="1"/>
  <c r="E341" i="9"/>
  <c r="I11" i="3" s="1"/>
  <c r="F639" i="4"/>
  <c r="C633" i="1"/>
  <c r="F424" i="4" l="1"/>
  <c r="C419" i="1"/>
  <c r="F300" i="4"/>
  <c r="C296" i="1"/>
  <c r="H412" i="1"/>
  <c r="G412" i="1"/>
  <c r="F301" i="4"/>
  <c r="C297" i="1"/>
  <c r="H1011" i="1"/>
  <c r="G1011" i="1"/>
  <c r="H8" i="3"/>
  <c r="H633" i="1"/>
  <c r="G633" i="1"/>
  <c r="E425" i="4"/>
  <c r="D420" i="1" s="1"/>
  <c r="E644" i="4"/>
  <c r="H20" i="9"/>
  <c r="D418" i="1"/>
  <c r="H417" i="1"/>
  <c r="G417" i="1"/>
  <c r="H634" i="1"/>
  <c r="G634" i="1"/>
  <c r="H295" i="1"/>
  <c r="G295" i="1"/>
  <c r="B299" i="9"/>
  <c r="D637" i="1"/>
  <c r="D645" i="4"/>
  <c r="F643" i="4"/>
  <c r="C637" i="1"/>
  <c r="D425" i="4"/>
  <c r="F423" i="4"/>
  <c r="D644" i="4"/>
  <c r="C418" i="1"/>
  <c r="G20" i="9"/>
  <c r="C639" i="1" l="1"/>
  <c r="H297" i="1"/>
  <c r="G297" i="1"/>
  <c r="E20" i="9"/>
  <c r="B20" i="9" s="1"/>
  <c r="F425" i="4"/>
  <c r="C420" i="1"/>
  <c r="E646" i="4"/>
  <c r="D638" i="1"/>
  <c r="E645" i="4"/>
  <c r="M3" i="9"/>
  <c r="H296" i="1"/>
  <c r="G296" i="1"/>
  <c r="H418" i="1"/>
  <c r="G418" i="1"/>
  <c r="H637" i="1"/>
  <c r="G637" i="1"/>
  <c r="D646" i="4"/>
  <c r="F644" i="4"/>
  <c r="C638" i="1"/>
  <c r="H419" i="1"/>
  <c r="G419" i="1"/>
  <c r="H420" i="1" l="1"/>
  <c r="G420" i="1"/>
  <c r="H333" i="9"/>
  <c r="G333" i="9"/>
  <c r="E333" i="9" s="1"/>
  <c r="H638" i="1"/>
  <c r="G638" i="1"/>
  <c r="E649" i="4"/>
  <c r="D639" i="1"/>
  <c r="G297" i="9"/>
  <c r="E297" i="9" s="1"/>
  <c r="B297" i="9" s="1"/>
  <c r="F645" i="4"/>
  <c r="D650" i="4"/>
  <c r="F646" i="4"/>
  <c r="C640" i="1"/>
  <c r="E650" i="4"/>
  <c r="D640" i="1"/>
  <c r="D649" i="4"/>
  <c r="B333" i="9" l="1"/>
  <c r="E298" i="9"/>
  <c r="I8" i="3" s="1"/>
  <c r="F650" i="4"/>
  <c r="H20" i="3"/>
  <c r="C644" i="1"/>
  <c r="I20" i="3"/>
  <c r="D644" i="1"/>
  <c r="H7" i="3"/>
  <c r="H640" i="1"/>
  <c r="G640" i="1"/>
  <c r="G639" i="1"/>
  <c r="I19" i="3"/>
  <c r="D643" i="1"/>
  <c r="F649" i="4"/>
  <c r="H19" i="3"/>
  <c r="C643" i="1"/>
  <c r="H639" i="1"/>
  <c r="J3" i="9" l="1"/>
  <c r="H643" i="1"/>
  <c r="G643" i="1"/>
  <c r="H644" i="1"/>
  <c r="G644" i="1"/>
  <c r="H295" i="9" l="1"/>
  <c r="G295" i="9"/>
  <c r="E295" i="9" s="1"/>
  <c r="L293" i="9"/>
  <c r="F293" i="9" s="1"/>
  <c r="H18" i="9"/>
  <c r="L16" i="9"/>
  <c r="H15" i="9"/>
  <c r="H21" i="9"/>
  <c r="I17" i="9"/>
  <c r="G16" i="9"/>
  <c r="J11" i="9"/>
  <c r="I8" i="9"/>
  <c r="K6" i="9"/>
  <c r="G17" i="9"/>
  <c r="K10" i="9"/>
  <c r="H22" i="9"/>
  <c r="M15" i="9"/>
  <c r="J7" i="9"/>
  <c r="G18" i="9"/>
  <c r="I12" i="9"/>
  <c r="J10" i="9"/>
  <c r="E10" i="9" s="1"/>
  <c r="B10" i="9" s="1"/>
  <c r="K5" i="9"/>
  <c r="J12" i="9"/>
  <c r="K7" i="9"/>
  <c r="J5" i="9"/>
  <c r="G22" i="9"/>
  <c r="K9" i="9"/>
  <c r="K11" i="9"/>
  <c r="I5" i="9"/>
  <c r="E5" i="9" s="1"/>
  <c r="K12" i="9"/>
  <c r="K8" i="9"/>
  <c r="G15" i="9"/>
  <c r="E15" i="9" s="1"/>
  <c r="H17" i="9"/>
  <c r="H16" i="9"/>
  <c r="K13" i="9"/>
  <c r="I7" i="9"/>
  <c r="E7" i="9" s="1"/>
  <c r="B7" i="9" s="1"/>
  <c r="I9" i="9"/>
  <c r="E9" i="9" s="1"/>
  <c r="B9" i="9" s="1"/>
  <c r="I11" i="9"/>
  <c r="J6" i="9"/>
  <c r="I13" i="9"/>
  <c r="E13" i="9" s="1"/>
  <c r="B13" i="9" s="1"/>
  <c r="J8" i="9"/>
  <c r="I6" i="9"/>
  <c r="J13" i="9"/>
  <c r="J17" i="9"/>
  <c r="L15" i="9"/>
  <c r="F15" i="9" s="1"/>
  <c r="G21" i="9"/>
  <c r="J9" i="9"/>
  <c r="M16" i="9"/>
  <c r="E12" i="9" l="1"/>
  <c r="B12" i="9" s="1"/>
  <c r="E8" i="9"/>
  <c r="B8" i="9" s="1"/>
  <c r="B293" i="9"/>
  <c r="F23" i="9"/>
  <c r="E18" i="9"/>
  <c r="B18" i="9" s="1"/>
  <c r="B295" i="9"/>
  <c r="E23" i="9"/>
  <c r="I7" i="3" s="1"/>
  <c r="B5" i="9"/>
  <c r="B15" i="9"/>
  <c r="E21" i="9"/>
  <c r="B21" i="9" s="1"/>
  <c r="E6" i="9"/>
  <c r="B6" i="9" s="1"/>
  <c r="E11" i="9"/>
  <c r="B11" i="9" s="1"/>
  <c r="E22" i="9"/>
  <c r="B22" i="9" s="1"/>
  <c r="E17" i="9"/>
  <c r="B17" i="9" s="1"/>
  <c r="E16" i="9"/>
  <c r="B16" i="9" s="1"/>
  <c r="F16" i="9"/>
  <c r="F14" i="9" s="1"/>
  <c r="F3" i="9" s="1"/>
  <c r="E14" i="9" l="1"/>
  <c r="I13" i="3" s="1"/>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<sst xmlns="http://schemas.openxmlformats.org/spreadsheetml/2006/main" count="5562" uniqueCount="3700">
  <si>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</si>
  <si>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</si>
  <si>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</si>
  <si>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</si>
  <si>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</si>
  <si>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</si>
  <si>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</si>
  <si>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</si>
  <si>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</si>
  <si>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</si>
  <si>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</si>
  <si>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</si>
  <si>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</si>
  <si>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</si>
  <si>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</si>
  <si>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</si>
  <si>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</si>
  <si>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</si>
  <si>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</si>
  <si>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</si>
  <si>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</si>
  <si>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</si>
  <si>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</si>
  <si>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</si>
  <si>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</si>
  <si>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</si>
  <si>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</si>
  <si>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</si>
  <si>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</si>
  <si>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</si>
  <si>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OTOK PAŠMAN</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</si>
  <si>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</si>
  <si>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</si>
  <si>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</si>
  <si>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</si>
  <si>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</si>
  <si>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</si>
  <si>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</si>
  <si>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</si>
  <si>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</si>
  <si>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</si>
  <si>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</si>
  <si>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</si>
  <si>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</si>
  <si>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</si>
  <si>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</si>
  <si>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</si>
  <si>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</si>
  <si>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</si>
  <si>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</si>
  <si>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</si>
  <si>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</si>
  <si>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</si>
  <si>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</si>
  <si>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</si>
  <si>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</si>
  <si>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</si>
  <si>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48736 - DJEČJI VRTIĆ BODULIĆ</t>
  </si>
  <si>
    <t>21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</si>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</sst>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238098.66</v>
      </c>
      <c r="D2" s="81">
        <f>'PR-RAS'!E6</f>
        <v>257962.78</v>
      </c>
      <c r="E2" s="81">
        <v>0</v>
      </c>
      <c r="F2" s="81">
        <v>0</v>
      </c>
      <c r="G2" s="82">
        <f t="shared" ref="G2:G65" si="0">(B2/1000)*(C2*1+D2*2)</f>
        <v>754.02422000000001</v>
      </c>
      <c r="H2" s="82">
        <f t="shared" ref="H2:H65" si="1">ABS(C2-ROUND(C2,0))+ABS(D2-ROUND(D2,0))</f>
        <v>0.55999999999767169</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650</v>
      </c>
      <c r="D45" s="76">
        <f>'PR-RAS'!E49</f>
        <v>0</v>
      </c>
      <c r="E45" s="76">
        <v>0</v>
      </c>
      <c r="F45" s="76">
        <v>0</v>
      </c>
      <c r="G45" s="77">
        <f t="shared" si="0"/>
        <v>28.599999999999998</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650</v>
      </c>
      <c r="D64" s="76">
        <f>'PR-RAS'!E68</f>
        <v>0</v>
      </c>
      <c r="E64" s="76">
        <v>0</v>
      </c>
      <c r="F64" s="76">
        <v>0</v>
      </c>
      <c r="G64" s="77">
        <f t="shared" si="0"/>
        <v>40.950000000000003</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650</v>
      </c>
      <c r="D65" s="76">
        <f>'PR-RAS'!E69</f>
        <v>0</v>
      </c>
      <c r="E65" s="76">
        <v>0</v>
      </c>
      <c r="F65" s="76">
        <v>0</v>
      </c>
      <c r="G65" s="77">
        <f t="shared" si="0"/>
        <v>41.6</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187.32999999999998</v>
      </c>
      <c r="D78" s="76">
        <f>'PR-RAS'!E82</f>
        <v>0</v>
      </c>
      <c r="E78" s="76">
        <v>0</v>
      </c>
      <c r="F78" s="76">
        <v>0</v>
      </c>
      <c r="G78" s="77">
        <f t="shared" si="2"/>
        <v>14.424409999999998</v>
      </c>
      <c r="H78" s="77">
        <f t="shared" si="3"/>
        <v>0.32999999999998408</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0.13</v>
      </c>
      <c r="D79" s="76">
        <f>'PR-RAS'!E83</f>
        <v>0</v>
      </c>
      <c r="E79" s="76">
        <v>0</v>
      </c>
      <c r="F79" s="76">
        <v>0</v>
      </c>
      <c r="G79" s="77">
        <f t="shared" si="2"/>
        <v>1.014E-2</v>
      </c>
      <c r="H79" s="77">
        <f t="shared" si="3"/>
        <v>0.13</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0.13</v>
      </c>
      <c r="D81" s="76">
        <f>'PR-RAS'!E85</f>
        <v>0</v>
      </c>
      <c r="E81" s="76">
        <v>0</v>
      </c>
      <c r="F81" s="76">
        <v>0</v>
      </c>
      <c r="G81" s="77">
        <f t="shared" si="2"/>
        <v>1.0400000000000001E-2</v>
      </c>
      <c r="H81" s="77">
        <f t="shared" si="3"/>
        <v>0.13</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187.2</v>
      </c>
      <c r="D87" s="76">
        <f>'PR-RAS'!E91</f>
        <v>0</v>
      </c>
      <c r="E87" s="76">
        <v>0</v>
      </c>
      <c r="F87" s="76">
        <v>0</v>
      </c>
      <c r="G87" s="77">
        <f t="shared" si="2"/>
        <v>16.099199999999996</v>
      </c>
      <c r="H87" s="77">
        <f t="shared" si="3"/>
        <v>0.19999999999998863</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187.2</v>
      </c>
      <c r="D89" s="76">
        <f>'PR-RAS'!E93</f>
        <v>0</v>
      </c>
      <c r="E89" s="76">
        <v>0</v>
      </c>
      <c r="F89" s="76">
        <v>0</v>
      </c>
      <c r="G89" s="77">
        <f t="shared" si="2"/>
        <v>16.473599999999998</v>
      </c>
      <c r="H89" s="77">
        <f t="shared" si="3"/>
        <v>0.19999999999998863</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28626.43</v>
      </c>
      <c r="D102" s="76">
        <f>'PR-RAS'!E106</f>
        <v>23816.16</v>
      </c>
      <c r="E102" s="76">
        <v>0</v>
      </c>
      <c r="F102" s="76">
        <v>0</v>
      </c>
      <c r="G102" s="77">
        <f t="shared" si="2"/>
        <v>7702.1337500000009</v>
      </c>
      <c r="H102" s="77">
        <f t="shared" si="3"/>
        <v>0.59000000000014552</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28626.43</v>
      </c>
      <c r="D108" s="76">
        <f>'PR-RAS'!E112</f>
        <v>23816.16</v>
      </c>
      <c r="E108" s="76">
        <v>0</v>
      </c>
      <c r="F108" s="76">
        <v>0</v>
      </c>
      <c r="G108" s="77">
        <f t="shared" si="2"/>
        <v>8159.6862499999997</v>
      </c>
      <c r="H108" s="77">
        <f t="shared" si="3"/>
        <v>0.59000000000014552</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28626.43</v>
      </c>
      <c r="D113" s="76">
        <f>'PR-RAS'!E117</f>
        <v>23816.16</v>
      </c>
      <c r="E113" s="76">
        <v>0</v>
      </c>
      <c r="F113" s="76">
        <v>0</v>
      </c>
      <c r="G113" s="77">
        <f t="shared" si="2"/>
        <v>8540.98</v>
      </c>
      <c r="H113" s="77">
        <f t="shared" si="3"/>
        <v>0.59000000000014552</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208634.9</v>
      </c>
      <c r="D130" s="76">
        <f>'PR-RAS'!E134</f>
        <v>234146.62</v>
      </c>
      <c r="E130" s="76">
        <v>0</v>
      </c>
      <c r="F130" s="76">
        <v>0</v>
      </c>
      <c r="G130" s="77">
        <f t="shared" ref="G130:G193" si="4">(B130/1000)*(C130*1+D130*2)</f>
        <v>87323.730060000002</v>
      </c>
      <c r="H130" s="77">
        <f t="shared" ref="H130:H193" si="5">ABS(C130-ROUND(C130,0))+ABS(D130-ROUND(D130,0))</f>
        <v>0.48000000001047738</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208634.9</v>
      </c>
      <c r="D131" s="76">
        <f>'PR-RAS'!E135</f>
        <v>234146.62</v>
      </c>
      <c r="E131" s="76">
        <v>0</v>
      </c>
      <c r="F131" s="76">
        <v>0</v>
      </c>
      <c r="G131" s="77">
        <f t="shared" si="4"/>
        <v>88000.658200000005</v>
      </c>
      <c r="H131" s="77">
        <f t="shared" si="5"/>
        <v>0.48000000001047738</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208634.9</v>
      </c>
      <c r="D132" s="76">
        <f>'PR-RAS'!E136</f>
        <v>234146.62</v>
      </c>
      <c r="E132" s="76">
        <v>0</v>
      </c>
      <c r="F132" s="76">
        <v>0</v>
      </c>
      <c r="G132" s="77">
        <f t="shared" si="4"/>
        <v>88677.586340000009</v>
      </c>
      <c r="H132" s="77">
        <f t="shared" si="5"/>
        <v>0.48000000001047738</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207869.91999999998</v>
      </c>
      <c r="D148" s="76">
        <f>'PR-RAS'!E152</f>
        <v>250518.63</v>
      </c>
      <c r="E148" s="76">
        <v>0</v>
      </c>
      <c r="F148" s="76">
        <v>0</v>
      </c>
      <c r="G148" s="77">
        <f t="shared" si="4"/>
        <v>104209.35545999999</v>
      </c>
      <c r="H148" s="77">
        <f t="shared" si="5"/>
        <v>0.45000000001164153</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161849.56</v>
      </c>
      <c r="D149" s="76">
        <f>'PR-RAS'!E153</f>
        <v>202314.02000000002</v>
      </c>
      <c r="E149" s="76">
        <v>0</v>
      </c>
      <c r="F149" s="76">
        <v>0</v>
      </c>
      <c r="G149" s="77">
        <f t="shared" si="4"/>
        <v>83838.684800000003</v>
      </c>
      <c r="H149" s="77">
        <f t="shared" si="5"/>
        <v>0.46000000002095476</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129724.83</v>
      </c>
      <c r="D150" s="76">
        <f>'PR-RAS'!E154</f>
        <v>163916.16</v>
      </c>
      <c r="E150" s="76">
        <v>0</v>
      </c>
      <c r="F150" s="76">
        <v>0</v>
      </c>
      <c r="G150" s="77">
        <f t="shared" si="4"/>
        <v>68176.015350000001</v>
      </c>
      <c r="H150" s="77">
        <f t="shared" si="5"/>
        <v>0.33000000000174623</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129724.83</v>
      </c>
      <c r="D151" s="76">
        <f>'PR-RAS'!E155</f>
        <v>163916.16</v>
      </c>
      <c r="E151" s="76">
        <v>0</v>
      </c>
      <c r="F151" s="76">
        <v>0</v>
      </c>
      <c r="G151" s="77">
        <f t="shared" si="4"/>
        <v>68633.572499999995</v>
      </c>
      <c r="H151" s="77">
        <f t="shared" si="5"/>
        <v>0.33000000000174623</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10720.09</v>
      </c>
      <c r="D155" s="76">
        <f>'PR-RAS'!E159</f>
        <v>11351.75</v>
      </c>
      <c r="E155" s="76">
        <v>0</v>
      </c>
      <c r="F155" s="76">
        <v>0</v>
      </c>
      <c r="G155" s="77">
        <f t="shared" si="4"/>
        <v>5147.2328599999992</v>
      </c>
      <c r="H155" s="77">
        <f t="shared" si="5"/>
        <v>0.34000000000014552</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21404.639999999999</v>
      </c>
      <c r="D156" s="76">
        <f>'PR-RAS'!E160</f>
        <v>27046.11</v>
      </c>
      <c r="E156" s="76">
        <v>0</v>
      </c>
      <c r="F156" s="76">
        <v>0</v>
      </c>
      <c r="G156" s="77">
        <f t="shared" si="4"/>
        <v>11702.013300000001</v>
      </c>
      <c r="H156" s="77">
        <f t="shared" si="5"/>
        <v>0.47000000000116415</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21404.639999999999</v>
      </c>
      <c r="D158" s="76">
        <f>'PR-RAS'!E162</f>
        <v>27046.11</v>
      </c>
      <c r="E158" s="76">
        <v>0</v>
      </c>
      <c r="F158" s="76">
        <v>0</v>
      </c>
      <c r="G158" s="77">
        <f t="shared" si="4"/>
        <v>11853.007020000001</v>
      </c>
      <c r="H158" s="77">
        <f t="shared" si="5"/>
        <v>0.47000000000116415</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45553.74</v>
      </c>
      <c r="D160" s="76">
        <f>'PR-RAS'!E164</f>
        <v>48065.250000000007</v>
      </c>
      <c r="E160" s="76">
        <v>0</v>
      </c>
      <c r="F160" s="76">
        <v>0</v>
      </c>
      <c r="G160" s="77">
        <f t="shared" si="4"/>
        <v>22527.794160000005</v>
      </c>
      <c r="H160" s="77">
        <f t="shared" si="5"/>
        <v>0.51000000000931323</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6233.1900000000005</v>
      </c>
      <c r="D161" s="76">
        <f>'PR-RAS'!E165</f>
        <v>7041.97</v>
      </c>
      <c r="E161" s="76">
        <v>0</v>
      </c>
      <c r="F161" s="76">
        <v>0</v>
      </c>
      <c r="G161" s="77">
        <f t="shared" si="4"/>
        <v>3250.7408</v>
      </c>
      <c r="H161" s="77">
        <f t="shared" si="5"/>
        <v>0.22000000000025466</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160.47</v>
      </c>
      <c r="D162" s="76">
        <f>'PR-RAS'!E166</f>
        <v>374.21</v>
      </c>
      <c r="E162" s="76">
        <v>0</v>
      </c>
      <c r="F162" s="76">
        <v>0</v>
      </c>
      <c r="G162" s="77">
        <f t="shared" si="4"/>
        <v>146.33129</v>
      </c>
      <c r="H162" s="77">
        <f t="shared" si="5"/>
        <v>0.6799999999999784</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5815.72</v>
      </c>
      <c r="D163" s="76">
        <f>'PR-RAS'!E167</f>
        <v>6529.76</v>
      </c>
      <c r="E163" s="76">
        <v>0</v>
      </c>
      <c r="F163" s="76">
        <v>0</v>
      </c>
      <c r="G163" s="77">
        <f t="shared" si="4"/>
        <v>3057.7888800000005</v>
      </c>
      <c r="H163" s="77">
        <f t="shared" si="5"/>
        <v>0.51999999999952706</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199</v>
      </c>
      <c r="D164" s="76">
        <f>'PR-RAS'!E168</f>
        <v>138</v>
      </c>
      <c r="E164" s="76">
        <v>0</v>
      </c>
      <c r="F164" s="76">
        <v>0</v>
      </c>
      <c r="G164" s="77">
        <f t="shared" si="4"/>
        <v>77.424999999999997</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58</v>
      </c>
      <c r="D165" s="76">
        <f>'PR-RAS'!E169</f>
        <v>0</v>
      </c>
      <c r="E165" s="76">
        <v>0</v>
      </c>
      <c r="F165" s="76">
        <v>0</v>
      </c>
      <c r="G165" s="77">
        <f t="shared" si="4"/>
        <v>9.5120000000000005</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15143.579999999998</v>
      </c>
      <c r="D166" s="76">
        <f>'PR-RAS'!E170</f>
        <v>13808.76</v>
      </c>
      <c r="E166" s="76">
        <v>0</v>
      </c>
      <c r="F166" s="76">
        <v>0</v>
      </c>
      <c r="G166" s="77">
        <f t="shared" si="4"/>
        <v>7055.5815000000002</v>
      </c>
      <c r="H166" s="77">
        <f t="shared" si="5"/>
        <v>0.66000000000167347</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5569.04</v>
      </c>
      <c r="D167" s="76">
        <f>'PR-RAS'!E171</f>
        <v>4586.8999999999996</v>
      </c>
      <c r="E167" s="76">
        <v>0</v>
      </c>
      <c r="F167" s="76">
        <v>0</v>
      </c>
      <c r="G167" s="77">
        <f t="shared" si="4"/>
        <v>2447.3114399999999</v>
      </c>
      <c r="H167" s="77">
        <f t="shared" si="5"/>
        <v>0.14000000000032742</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9379.2199999999993</v>
      </c>
      <c r="D168" s="76">
        <f>'PR-RAS'!E172</f>
        <v>8933.73</v>
      </c>
      <c r="E168" s="76">
        <v>0</v>
      </c>
      <c r="F168" s="76">
        <v>0</v>
      </c>
      <c r="G168" s="77">
        <f t="shared" si="4"/>
        <v>4550.1955600000001</v>
      </c>
      <c r="H168" s="77">
        <f t="shared" si="5"/>
        <v>0.48999999999978172</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149.93</v>
      </c>
      <c r="D169" s="76">
        <f>'PR-RAS'!E173</f>
        <v>253.94</v>
      </c>
      <c r="E169" s="76">
        <v>0</v>
      </c>
      <c r="F169" s="76">
        <v>0</v>
      </c>
      <c r="G169" s="77">
        <f t="shared" si="4"/>
        <v>110.51208</v>
      </c>
      <c r="H169" s="77">
        <f t="shared" si="5"/>
        <v>0.12999999999999545</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34.19</v>
      </c>
      <c r="E170" s="76">
        <v>0</v>
      </c>
      <c r="F170" s="76">
        <v>0</v>
      </c>
      <c r="G170" s="77">
        <f t="shared" si="4"/>
        <v>11.55622</v>
      </c>
      <c r="H170" s="77">
        <f t="shared" si="5"/>
        <v>0.18999999999999773</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45.39</v>
      </c>
      <c r="D173" s="76">
        <f>'PR-RAS'!E177</f>
        <v>0</v>
      </c>
      <c r="E173" s="76">
        <v>0</v>
      </c>
      <c r="F173" s="76">
        <v>0</v>
      </c>
      <c r="G173" s="77">
        <f t="shared" si="4"/>
        <v>7.8070799999999991</v>
      </c>
      <c r="H173" s="77">
        <f t="shared" si="5"/>
        <v>0.39000000000000057</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23171.65</v>
      </c>
      <c r="D174" s="76">
        <f>'PR-RAS'!E178</f>
        <v>26487.9</v>
      </c>
      <c r="E174" s="76">
        <v>0</v>
      </c>
      <c r="F174" s="76">
        <v>0</v>
      </c>
      <c r="G174" s="77">
        <f t="shared" si="4"/>
        <v>13173.50885</v>
      </c>
      <c r="H174" s="77">
        <f t="shared" si="5"/>
        <v>0.44999999999708962</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548.72</v>
      </c>
      <c r="D175" s="76">
        <f>'PR-RAS'!E179</f>
        <v>547.13</v>
      </c>
      <c r="E175" s="76">
        <v>0</v>
      </c>
      <c r="F175" s="76">
        <v>0</v>
      </c>
      <c r="G175" s="77">
        <f t="shared" si="4"/>
        <v>285.87851999999998</v>
      </c>
      <c r="H175" s="77">
        <f t="shared" si="5"/>
        <v>0.40999999999996817</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0</v>
      </c>
      <c r="D176" s="76">
        <f>'PR-RAS'!E180</f>
        <v>0</v>
      </c>
      <c r="E176" s="76">
        <v>0</v>
      </c>
      <c r="F176" s="76">
        <v>0</v>
      </c>
      <c r="G176" s="77">
        <f t="shared" si="4"/>
        <v>0</v>
      </c>
      <c r="H176" s="77">
        <f t="shared" si="5"/>
        <v>0</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659.48</v>
      </c>
      <c r="D178" s="76">
        <f>'PR-RAS'!E182</f>
        <v>1015.37</v>
      </c>
      <c r="E178" s="76">
        <v>0</v>
      </c>
      <c r="F178" s="76">
        <v>0</v>
      </c>
      <c r="G178" s="77">
        <f t="shared" si="4"/>
        <v>476.16894000000002</v>
      </c>
      <c r="H178" s="77">
        <f t="shared" si="5"/>
        <v>0.85000000000002274</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4403.74</v>
      </c>
      <c r="D180" s="76">
        <f>'PR-RAS'!E184</f>
        <v>3845.18</v>
      </c>
      <c r="E180" s="76">
        <v>0</v>
      </c>
      <c r="F180" s="76">
        <v>0</v>
      </c>
      <c r="G180" s="77">
        <f t="shared" si="4"/>
        <v>2164.8438999999998</v>
      </c>
      <c r="H180" s="77">
        <f t="shared" si="5"/>
        <v>0.44000000000005457</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1266.6500000000001</v>
      </c>
      <c r="D181" s="76">
        <f>'PR-RAS'!E185</f>
        <v>822.04</v>
      </c>
      <c r="E181" s="76">
        <v>0</v>
      </c>
      <c r="F181" s="76">
        <v>0</v>
      </c>
      <c r="G181" s="77">
        <f t="shared" si="4"/>
        <v>523.93139999999994</v>
      </c>
      <c r="H181" s="77">
        <f t="shared" si="5"/>
        <v>0.38999999999987267</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0</v>
      </c>
      <c r="D182" s="76">
        <f>'PR-RAS'!E186</f>
        <v>0</v>
      </c>
      <c r="E182" s="76">
        <v>0</v>
      </c>
      <c r="F182" s="76">
        <v>0</v>
      </c>
      <c r="G182" s="77">
        <f t="shared" si="4"/>
        <v>0</v>
      </c>
      <c r="H182" s="77">
        <f t="shared" si="5"/>
        <v>0</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16293.06</v>
      </c>
      <c r="D183" s="76">
        <f>'PR-RAS'!E187</f>
        <v>20258.18</v>
      </c>
      <c r="E183" s="76">
        <v>0</v>
      </c>
      <c r="F183" s="76">
        <v>0</v>
      </c>
      <c r="G183" s="77">
        <f t="shared" si="4"/>
        <v>10339.31444</v>
      </c>
      <c r="H183" s="77">
        <f t="shared" si="5"/>
        <v>0.23999999999978172</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1005.3199999999999</v>
      </c>
      <c r="D190" s="76">
        <f>'PR-RAS'!E194</f>
        <v>726.62</v>
      </c>
      <c r="E190" s="76">
        <v>0</v>
      </c>
      <c r="F190" s="76">
        <v>0</v>
      </c>
      <c r="G190" s="77">
        <f t="shared" si="4"/>
        <v>464.66784000000001</v>
      </c>
      <c r="H190" s="77">
        <f t="shared" si="5"/>
        <v>0.69999999999993179</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542.92999999999995</v>
      </c>
      <c r="D192" s="76">
        <f>'PR-RAS'!E196</f>
        <v>686.62</v>
      </c>
      <c r="E192" s="76">
        <v>0</v>
      </c>
      <c r="F192" s="76">
        <v>0</v>
      </c>
      <c r="G192" s="77">
        <f t="shared" si="4"/>
        <v>365.98847000000001</v>
      </c>
      <c r="H192" s="77">
        <f t="shared" si="5"/>
        <v>0.45000000000004547</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0</v>
      </c>
      <c r="D193" s="76">
        <f>'PR-RAS'!E197</f>
        <v>0</v>
      </c>
      <c r="E193" s="76">
        <v>0</v>
      </c>
      <c r="F193" s="76">
        <v>0</v>
      </c>
      <c r="G193" s="77">
        <f t="shared" si="4"/>
        <v>0</v>
      </c>
      <c r="H193" s="77">
        <f t="shared" si="5"/>
        <v>0</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30</v>
      </c>
      <c r="D194" s="76">
        <f>'PR-RAS'!E198</f>
        <v>30</v>
      </c>
      <c r="E194" s="76">
        <v>0</v>
      </c>
      <c r="F194" s="76">
        <v>0</v>
      </c>
      <c r="G194" s="77">
        <f t="shared" ref="G194:G257" si="6">(B194/1000)*(C194*1+D194*2)</f>
        <v>17.37</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432.39</v>
      </c>
      <c r="D197" s="76">
        <f>'PR-RAS'!E201</f>
        <v>10</v>
      </c>
      <c r="E197" s="76">
        <v>0</v>
      </c>
      <c r="F197" s="76">
        <v>0</v>
      </c>
      <c r="G197" s="77">
        <f t="shared" si="6"/>
        <v>88.668440000000004</v>
      </c>
      <c r="H197" s="77">
        <f t="shared" si="7"/>
        <v>0.38999999999998636</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466.62</v>
      </c>
      <c r="D198" s="76">
        <f>'PR-RAS'!E202</f>
        <v>139.36000000000001</v>
      </c>
      <c r="E198" s="76">
        <v>0</v>
      </c>
      <c r="F198" s="76">
        <v>0</v>
      </c>
      <c r="G198" s="77">
        <f t="shared" si="6"/>
        <v>146.83198000000002</v>
      </c>
      <c r="H198" s="77">
        <f t="shared" si="7"/>
        <v>0.74000000000000909</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466.62</v>
      </c>
      <c r="D212" s="76">
        <f>'PR-RAS'!E216</f>
        <v>139.36000000000001</v>
      </c>
      <c r="E212" s="76">
        <v>0</v>
      </c>
      <c r="F212" s="76">
        <v>0</v>
      </c>
      <c r="G212" s="77">
        <f t="shared" si="6"/>
        <v>157.26674</v>
      </c>
      <c r="H212" s="77">
        <f t="shared" si="7"/>
        <v>0.74000000000000909</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466.62</v>
      </c>
      <c r="D213" s="76">
        <f>'PR-RAS'!E217</f>
        <v>139.36000000000001</v>
      </c>
      <c r="E213" s="76">
        <v>0</v>
      </c>
      <c r="F213" s="76">
        <v>0</v>
      </c>
      <c r="G213" s="77">
        <f t="shared" si="6"/>
        <v>158.01208</v>
      </c>
      <c r="H213" s="77">
        <f t="shared" si="7"/>
        <v>0.74000000000000909</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207869.91999999998</v>
      </c>
      <c r="D295" s="76">
        <f>'PR-RAS'!E299</f>
        <v>250518.63</v>
      </c>
      <c r="E295" s="76">
        <v>0</v>
      </c>
      <c r="F295" s="76">
        <v>0</v>
      </c>
      <c r="G295" s="77">
        <f t="shared" si="8"/>
        <v>208418.71091999998</v>
      </c>
      <c r="H295" s="77">
        <f t="shared" si="9"/>
        <v>0.45000000001164153</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30228.74000000002</v>
      </c>
      <c r="D296" s="76">
        <f>'PR-RAS'!E300</f>
        <v>7444.1499999999942</v>
      </c>
      <c r="E296" s="76">
        <v>0</v>
      </c>
      <c r="F296" s="76">
        <v>0</v>
      </c>
      <c r="G296" s="77">
        <f t="shared" si="8"/>
        <v>13309.526800000001</v>
      </c>
      <c r="H296" s="77">
        <f t="shared" si="9"/>
        <v>0.40999999997438863</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0</v>
      </c>
      <c r="D298" s="76">
        <f>'PR-RAS'!E302</f>
        <v>4965.51</v>
      </c>
      <c r="E298" s="76">
        <v>0</v>
      </c>
      <c r="F298" s="76">
        <v>0</v>
      </c>
      <c r="G298" s="77">
        <f t="shared" si="8"/>
        <v>2949.5129400000001</v>
      </c>
      <c r="H298" s="77">
        <f t="shared" si="9"/>
        <v>0.48999999999978172</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2838.32</v>
      </c>
      <c r="D300" s="76">
        <f>'PR-RAS'!E304</f>
        <v>3759.42</v>
      </c>
      <c r="E300" s="76">
        <v>0</v>
      </c>
      <c r="F300" s="76">
        <v>0</v>
      </c>
      <c r="G300" s="77">
        <f t="shared" si="8"/>
        <v>3096.7908399999997</v>
      </c>
      <c r="H300" s="77">
        <f t="shared" si="9"/>
        <v>0.74000000000023647</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850</v>
      </c>
      <c r="D355" s="76">
        <f>'PR-RAS'!E360</f>
        <v>254.5</v>
      </c>
      <c r="E355" s="76">
        <v>0</v>
      </c>
      <c r="F355" s="76">
        <v>0</v>
      </c>
      <c r="G355" s="77">
        <f t="shared" si="10"/>
        <v>481.08599999999996</v>
      </c>
      <c r="H355" s="77">
        <f t="shared" si="11"/>
        <v>0.5</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850</v>
      </c>
      <c r="D368" s="76">
        <f>'PR-RAS'!E373</f>
        <v>254.5</v>
      </c>
      <c r="E368" s="76">
        <v>0</v>
      </c>
      <c r="F368" s="76">
        <v>0</v>
      </c>
      <c r="G368" s="77">
        <f t="shared" si="10"/>
        <v>498.75299999999999</v>
      </c>
      <c r="H368" s="77">
        <f t="shared" si="11"/>
        <v>0.5</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850</v>
      </c>
      <c r="D374" s="76">
        <f>'PR-RAS'!E379</f>
        <v>254.5</v>
      </c>
      <c r="E374" s="76">
        <v>0</v>
      </c>
      <c r="F374" s="76">
        <v>0</v>
      </c>
      <c r="G374" s="77">
        <f t="shared" si="10"/>
        <v>506.90699999999998</v>
      </c>
      <c r="H374" s="77">
        <f t="shared" si="11"/>
        <v>0.5</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850</v>
      </c>
      <c r="D381" s="76">
        <f>'PR-RAS'!E386</f>
        <v>254.5</v>
      </c>
      <c r="E381" s="76">
        <v>0</v>
      </c>
      <c r="F381" s="76">
        <v>0</v>
      </c>
      <c r="G381" s="77">
        <f t="shared" si="10"/>
        <v>516.41999999999996</v>
      </c>
      <c r="H381" s="77">
        <f t="shared" si="11"/>
        <v>0.5</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850</v>
      </c>
      <c r="D413" s="76">
        <f>'PR-RAS'!E418</f>
        <v>254.5</v>
      </c>
      <c r="E413" s="76">
        <v>0</v>
      </c>
      <c r="F413" s="76">
        <v>0</v>
      </c>
      <c r="G413" s="77">
        <f t="shared" si="12"/>
        <v>559.90800000000002</v>
      </c>
      <c r="H413" s="77">
        <f t="shared" si="13"/>
        <v>0.5</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8417.84</v>
      </c>
      <c r="D415" s="76">
        <f>'PR-RAS'!E420</f>
        <v>12193.49</v>
      </c>
      <c r="E415" s="76">
        <v>0</v>
      </c>
      <c r="F415" s="76">
        <v>0</v>
      </c>
      <c r="G415" s="77">
        <f t="shared" si="12"/>
        <v>13581.195479999998</v>
      </c>
      <c r="H415" s="77">
        <f t="shared" si="13"/>
        <v>0.6499999999996362</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238098.66</v>
      </c>
      <c r="D417" s="76">
        <f>'PR-RAS'!E422</f>
        <v>257962.78</v>
      </c>
      <c r="E417" s="76">
        <v>0</v>
      </c>
      <c r="F417" s="76">
        <v>0</v>
      </c>
      <c r="G417" s="77">
        <f t="shared" si="12"/>
        <v>313674.07551999995</v>
      </c>
      <c r="H417" s="77">
        <f t="shared" si="13"/>
        <v>0.55999999999767169</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208719.91999999998</v>
      </c>
      <c r="D418" s="76">
        <f>'PR-RAS'!E423</f>
        <v>250773.13</v>
      </c>
      <c r="E418" s="76">
        <v>0</v>
      </c>
      <c r="F418" s="76">
        <v>0</v>
      </c>
      <c r="G418" s="77">
        <f t="shared" si="12"/>
        <v>296180.99705999997</v>
      </c>
      <c r="H418" s="77">
        <f t="shared" si="13"/>
        <v>0.21000000002095476</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29378.74000000002</v>
      </c>
      <c r="D419" s="76">
        <f>'PR-RAS'!E424</f>
        <v>7189.6499999999942</v>
      </c>
      <c r="E419" s="76">
        <v>0</v>
      </c>
      <c r="F419" s="76">
        <v>0</v>
      </c>
      <c r="G419" s="77">
        <f t="shared" si="12"/>
        <v>18290.860720000004</v>
      </c>
      <c r="H419" s="77">
        <f t="shared" si="13"/>
        <v>0.60999999998603016</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0</v>
      </c>
      <c r="E420" s="76">
        <v>0</v>
      </c>
      <c r="F420" s="76">
        <v>0</v>
      </c>
      <c r="G420" s="77">
        <f t="shared" si="12"/>
        <v>0</v>
      </c>
      <c r="H420" s="77">
        <f t="shared" si="13"/>
        <v>0</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0</v>
      </c>
      <c r="D421" s="76">
        <f>'PR-RAS'!E426</f>
        <v>0</v>
      </c>
      <c r="E421" s="76">
        <v>0</v>
      </c>
      <c r="F421" s="76">
        <v>0</v>
      </c>
      <c r="G421" s="77">
        <f t="shared" si="12"/>
        <v>0</v>
      </c>
      <c r="H421" s="77">
        <f t="shared" si="13"/>
        <v>0</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8417.84</v>
      </c>
      <c r="D422" s="76">
        <f>'PR-RAS'!E427</f>
        <v>7227.98</v>
      </c>
      <c r="E422" s="76">
        <v>0</v>
      </c>
      <c r="F422" s="76">
        <v>0</v>
      </c>
      <c r="G422" s="77">
        <f t="shared" si="12"/>
        <v>9629.8697999999986</v>
      </c>
      <c r="H422" s="77">
        <f t="shared" si="13"/>
        <v>0.18000000000029104</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2838.32</v>
      </c>
      <c r="D423" s="76">
        <f>'PR-RAS'!E428</f>
        <v>3759.42</v>
      </c>
      <c r="E423" s="76">
        <v>0</v>
      </c>
      <c r="F423" s="76">
        <v>0</v>
      </c>
      <c r="G423" s="77">
        <f t="shared" si="12"/>
        <v>4370.7215200000001</v>
      </c>
      <c r="H423" s="77">
        <f t="shared" si="13"/>
        <v>0.74000000000023647</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238098.66</v>
      </c>
      <c r="D637" s="76">
        <f>'PR-RAS'!E643</f>
        <v>257962.78</v>
      </c>
      <c r="E637" s="76">
        <v>0</v>
      </c>
      <c r="F637" s="76">
        <v>0</v>
      </c>
      <c r="G637" s="77">
        <f t="shared" si="18"/>
        <v>479559.40392000001</v>
      </c>
      <c r="H637" s="77">
        <f t="shared" si="19"/>
        <v>0.55999999999767169</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208719.91999999998</v>
      </c>
      <c r="D638" s="76">
        <f>'PR-RAS'!E644</f>
        <v>250773.13</v>
      </c>
      <c r="E638" s="76">
        <v>0</v>
      </c>
      <c r="F638" s="76">
        <v>0</v>
      </c>
      <c r="G638" s="77">
        <f t="shared" si="18"/>
        <v>452439.55665999994</v>
      </c>
      <c r="H638" s="77">
        <f t="shared" si="19"/>
        <v>0.21000000002095476</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29378.74000000002</v>
      </c>
      <c r="D639" s="76">
        <f>'PR-RAS'!E645</f>
        <v>7189.6499999999942</v>
      </c>
      <c r="E639" s="76">
        <v>0</v>
      </c>
      <c r="F639" s="76">
        <v>0</v>
      </c>
      <c r="G639" s="77">
        <f t="shared" si="18"/>
        <v>27917.629520000006</v>
      </c>
      <c r="H639" s="77">
        <f t="shared" si="19"/>
        <v>0.60999999998603016</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0</v>
      </c>
      <c r="E640" s="76">
        <v>0</v>
      </c>
      <c r="F640" s="76">
        <v>0</v>
      </c>
      <c r="G640" s="77">
        <f t="shared" si="18"/>
        <v>0</v>
      </c>
      <c r="H640" s="77">
        <f t="shared" si="19"/>
        <v>0</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0</v>
      </c>
      <c r="D641" s="76">
        <f>'PR-RAS'!E647</f>
        <v>0</v>
      </c>
      <c r="E641" s="76">
        <v>0</v>
      </c>
      <c r="F641" s="76">
        <v>0</v>
      </c>
      <c r="G641" s="77">
        <f t="shared" si="18"/>
        <v>0</v>
      </c>
      <c r="H641" s="77">
        <f t="shared" si="19"/>
        <v>0</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8417.84</v>
      </c>
      <c r="D642" s="76">
        <f>'PR-RAS'!E648</f>
        <v>7227.98</v>
      </c>
      <c r="E642" s="76">
        <v>0</v>
      </c>
      <c r="F642" s="76">
        <v>0</v>
      </c>
      <c r="G642" s="77">
        <f t="shared" ref="G642:G705" si="20">(B642/1000)*(C642*1+D642*2)</f>
        <v>14662.105799999999</v>
      </c>
      <c r="H642" s="77">
        <f t="shared" ref="H642:H705" si="21">ABS(C642-ROUND(C642,0))+ABS(D642-ROUND(D642,0))</f>
        <v>0.18000000000029104</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20960.90000000002</v>
      </c>
      <c r="D643" s="76">
        <f>'PR-RAS'!E649</f>
        <v>0</v>
      </c>
      <c r="E643" s="76">
        <v>0</v>
      </c>
      <c r="F643" s="76">
        <v>0</v>
      </c>
      <c r="G643" s="77">
        <f t="shared" si="20"/>
        <v>13456.897800000013</v>
      </c>
      <c r="H643" s="77">
        <f t="shared" si="21"/>
        <v>9.9999999980354914E-2</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38.330000000005384</v>
      </c>
      <c r="E644" s="76">
        <v>0</v>
      </c>
      <c r="F644" s="76">
        <v>0</v>
      </c>
      <c r="G644" s="77">
        <f t="shared" si="20"/>
        <v>49.292380000006922</v>
      </c>
      <c r="H644" s="77">
        <f t="shared" si="21"/>
        <v>0.33000000000538421</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43139.58</v>
      </c>
      <c r="D646" s="76">
        <f>'PR-RAS'!E653</f>
        <v>32526.93</v>
      </c>
      <c r="E646" s="76">
        <v>0</v>
      </c>
      <c r="F646" s="76">
        <v>0</v>
      </c>
      <c r="G646" s="77">
        <f t="shared" si="20"/>
        <v>69784.768800000005</v>
      </c>
      <c r="H646" s="77">
        <f t="shared" si="21"/>
        <v>0.48999999999796273</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241979.26</v>
      </c>
      <c r="D647" s="76">
        <f>'PR-RAS'!E654</f>
        <v>34180.589999999997</v>
      </c>
      <c r="E647" s="76">
        <v>0</v>
      </c>
      <c r="F647" s="76">
        <v>0</v>
      </c>
      <c r="G647" s="77">
        <f t="shared" si="20"/>
        <v>200479.92423999999</v>
      </c>
      <c r="H647" s="77">
        <f t="shared" si="21"/>
        <v>0.67000000001280569</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263946.36</v>
      </c>
      <c r="D648" s="76">
        <f>'PR-RAS'!E655</f>
        <v>66429.320000000007</v>
      </c>
      <c r="E648" s="76">
        <v>0</v>
      </c>
      <c r="F648" s="76">
        <v>0</v>
      </c>
      <c r="G648" s="77">
        <f t="shared" si="20"/>
        <v>256732.83500000002</v>
      </c>
      <c r="H648" s="77">
        <f t="shared" si="21"/>
        <v>0.67999999999301508</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21172.48000000004</v>
      </c>
      <c r="D649" s="76">
        <f>'PR-RAS'!E656</f>
        <v>278.19999999998254</v>
      </c>
      <c r="E649" s="76">
        <v>0</v>
      </c>
      <c r="F649" s="76">
        <v>0</v>
      </c>
      <c r="G649" s="77">
        <f t="shared" si="20"/>
        <v>14080.314240000003</v>
      </c>
      <c r="H649" s="77">
        <f t="shared" si="21"/>
        <v>0.68000000002211891</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16</v>
      </c>
      <c r="D651" s="76">
        <f>'PR-RAS'!E658</f>
        <v>17</v>
      </c>
      <c r="E651" s="76">
        <v>0</v>
      </c>
      <c r="F651" s="76">
        <v>0</v>
      </c>
      <c r="G651" s="77">
        <f t="shared" si="20"/>
        <v>32.5</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15</v>
      </c>
      <c r="D653" s="76">
        <f>'PR-RAS'!E660</f>
        <v>15</v>
      </c>
      <c r="E653" s="76">
        <v>0</v>
      </c>
      <c r="F653" s="76">
        <v>0</v>
      </c>
      <c r="G653" s="77">
        <f t="shared" si="20"/>
        <v>29.34</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650</v>
      </c>
      <c r="D677" s="76">
        <f>'PR-RAS'!E684</f>
        <v>0</v>
      </c>
      <c r="E677" s="76">
        <v>0</v>
      </c>
      <c r="F677" s="76">
        <v>0</v>
      </c>
      <c r="G677" s="77">
        <f t="shared" si="20"/>
        <v>439.40000000000003</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28626.43</v>
      </c>
      <c r="D717" s="76">
        <f>'PR-RAS'!E724</f>
        <v>23816.16</v>
      </c>
      <c r="E717" s="76">
        <v>0</v>
      </c>
      <c r="F717" s="76">
        <v>0</v>
      </c>
      <c r="G717" s="77">
        <f t="shared" si="22"/>
        <v>54601.264999999999</v>
      </c>
      <c r="H717" s="77">
        <f t="shared" si="23"/>
        <v>0.59000000000014552</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1200</v>
      </c>
      <c r="D726" s="76">
        <f>'PR-RAS'!E733</f>
        <v>0</v>
      </c>
      <c r="E726" s="76">
        <v>0</v>
      </c>
      <c r="F726" s="76">
        <v>0</v>
      </c>
      <c r="G726" s="77">
        <f t="shared" si="22"/>
        <v>870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5815.72</v>
      </c>
      <c r="D727" s="76">
        <f>'PR-RAS'!E734</f>
        <v>6529.76</v>
      </c>
      <c r="E727" s="76">
        <v>0</v>
      </c>
      <c r="F727" s="76">
        <v>0</v>
      </c>
      <c r="G727" s="77">
        <f t="shared" si="22"/>
        <v>13703.42424</v>
      </c>
      <c r="H727" s="77">
        <f t="shared" si="23"/>
        <v>0.51999999999952706</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4014.36</v>
      </c>
      <c r="D729" s="76">
        <f>'PR-RAS'!E736</f>
        <v>3663.3</v>
      </c>
      <c r="E729" s="76">
        <v>0</v>
      </c>
      <c r="F729" s="76">
        <v>0</v>
      </c>
      <c r="G729" s="77">
        <f t="shared" si="22"/>
        <v>8256.2188800000004</v>
      </c>
      <c r="H729" s="77">
        <f t="shared" si="23"/>
        <v>0.66000000000030923</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660.4</v>
      </c>
      <c r="D731" s="76">
        <f>'PR-RAS'!E738</f>
        <v>284.54000000000002</v>
      </c>
      <c r="E731" s="76">
        <v>0</v>
      </c>
      <c r="F731" s="76">
        <v>0</v>
      </c>
      <c r="G731" s="77">
        <f t="shared" si="22"/>
        <v>897.5204</v>
      </c>
      <c r="H731" s="77">
        <f t="shared" si="23"/>
        <v>0.8599999999999568</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40361.440000000002</v>
      </c>
      <c r="D1581" s="81"/>
      <c r="E1581" s="81">
        <v>0</v>
      </c>
      <c r="F1581" s="81">
        <v>0</v>
      </c>
      <c r="G1581" s="82">
        <f t="shared" ref="G1581:G1612" si="54">B1581/1000*C1581</f>
        <v>40.361440000000002</v>
      </c>
      <c r="H1581" s="82">
        <f t="shared" ref="H1581:H1612" si="55">ABS(C1581-ROUND(C1581,0))</f>
        <v>0.44000000000232831</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252828.22999999998</v>
      </c>
      <c r="D1582" s="76">
        <v>0</v>
      </c>
      <c r="E1582" s="76">
        <v>0</v>
      </c>
      <c r="F1582" s="76">
        <v>0</v>
      </c>
      <c r="G1582" s="77">
        <f t="shared" si="54"/>
        <v>505.65645999999998</v>
      </c>
      <c r="H1582" s="77">
        <f t="shared" si="55"/>
        <v>0.22999999998137355</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252573.72999999998</v>
      </c>
      <c r="D1584" s="76">
        <v>0</v>
      </c>
      <c r="E1584" s="76">
        <v>0</v>
      </c>
      <c r="F1584" s="76">
        <v>0</v>
      </c>
      <c r="G1584" s="77">
        <f t="shared" si="54"/>
        <v>1010.2949199999999</v>
      </c>
      <c r="H1584" s="77">
        <f t="shared" si="55"/>
        <v>0.27000000001862645</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204012.98</v>
      </c>
      <c r="D1585" s="76">
        <v>0</v>
      </c>
      <c r="E1585" s="76">
        <v>0</v>
      </c>
      <c r="F1585" s="76">
        <v>0</v>
      </c>
      <c r="G1585" s="77">
        <f t="shared" si="54"/>
        <v>1020.0649000000001</v>
      </c>
      <c r="H1585" s="77">
        <f t="shared" si="55"/>
        <v>1.9999999989522621E-2</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48421.39</v>
      </c>
      <c r="D1586" s="76">
        <v>0</v>
      </c>
      <c r="E1586" s="76">
        <v>0</v>
      </c>
      <c r="F1586" s="76">
        <v>0</v>
      </c>
      <c r="G1586" s="77">
        <f t="shared" si="54"/>
        <v>290.52834000000001</v>
      </c>
      <c r="H1586" s="77">
        <f t="shared" si="55"/>
        <v>0.38999999999941792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139.36000000000001</v>
      </c>
      <c r="D1587" s="76">
        <v>0</v>
      </c>
      <c r="E1587" s="76">
        <v>0</v>
      </c>
      <c r="F1587" s="76">
        <v>0</v>
      </c>
      <c r="G1587" s="77">
        <f t="shared" si="54"/>
        <v>0.97552000000000016</v>
      </c>
      <c r="H1587" s="77">
        <f t="shared" si="55"/>
        <v>0.36000000000001364</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254.5</v>
      </c>
      <c r="D1593" s="76">
        <v>0</v>
      </c>
      <c r="E1593" s="76">
        <v>0</v>
      </c>
      <c r="F1593" s="76">
        <v>0</v>
      </c>
      <c r="G1593" s="77">
        <f t="shared" si="54"/>
        <v>3.3085</v>
      </c>
      <c r="H1593" s="77">
        <f t="shared" si="55"/>
        <v>0.5</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256580.16000000003</v>
      </c>
      <c r="D1601" s="76">
        <v>0</v>
      </c>
      <c r="E1601" s="76">
        <v>0</v>
      </c>
      <c r="F1601" s="76">
        <v>0</v>
      </c>
      <c r="G1601" s="77">
        <f t="shared" si="54"/>
        <v>5388.1833600000009</v>
      </c>
      <c r="H1601" s="77">
        <f t="shared" si="55"/>
        <v>0.16000000003259629</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253756.15000000002</v>
      </c>
      <c r="D1603" s="76">
        <v>0</v>
      </c>
      <c r="E1603" s="76">
        <v>0</v>
      </c>
      <c r="F1603" s="76">
        <v>0</v>
      </c>
      <c r="G1603" s="77">
        <f t="shared" si="54"/>
        <v>5836.3914500000001</v>
      </c>
      <c r="H1603" s="77">
        <f t="shared" si="55"/>
        <v>0.15000000002328306</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204028.25</v>
      </c>
      <c r="D1604" s="76">
        <v>0</v>
      </c>
      <c r="E1604" s="76">
        <v>0</v>
      </c>
      <c r="F1604" s="76">
        <v>0</v>
      </c>
      <c r="G1604" s="77">
        <f t="shared" si="54"/>
        <v>4896.6779999999999</v>
      </c>
      <c r="H1604" s="77">
        <f t="shared" si="55"/>
        <v>0.25</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49492.89</v>
      </c>
      <c r="D1605" s="76">
        <v>0</v>
      </c>
      <c r="E1605" s="76">
        <v>0</v>
      </c>
      <c r="F1605" s="76">
        <v>0</v>
      </c>
      <c r="G1605" s="77">
        <f t="shared" si="54"/>
        <v>1237.3222500000002</v>
      </c>
      <c r="H1605" s="77">
        <f t="shared" si="55"/>
        <v>0.11000000000058208</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235.01</v>
      </c>
      <c r="D1606" s="76">
        <v>0</v>
      </c>
      <c r="E1606" s="76">
        <v>0</v>
      </c>
      <c r="F1606" s="76">
        <v>0</v>
      </c>
      <c r="G1606" s="77">
        <f t="shared" si="54"/>
        <v>6.1102599999999994</v>
      </c>
      <c r="H1606" s="77">
        <f t="shared" si="55"/>
        <v>9.9999999999909051E-3</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2824.01</v>
      </c>
      <c r="D1612" s="76">
        <v>0</v>
      </c>
      <c r="E1612" s="76">
        <v>0</v>
      </c>
      <c r="F1612" s="76">
        <v>0</v>
      </c>
      <c r="G1612" s="77">
        <f t="shared" si="54"/>
        <v>90.368320000000011</v>
      </c>
      <c r="H1612" s="77">
        <f t="shared" si="55"/>
        <v>1.0000000000218279E-2</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36609.509999999951</v>
      </c>
      <c r="D1620" s="76">
        <v>0</v>
      </c>
      <c r="E1620" s="76">
        <v>0</v>
      </c>
      <c r="F1620" s="76">
        <v>0</v>
      </c>
      <c r="G1620" s="77">
        <f t="shared" si="56"/>
        <v>1464.380399999998</v>
      </c>
      <c r="H1620" s="77">
        <f t="shared" si="57"/>
        <v>0.49000000004889444</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2068.85</v>
      </c>
      <c r="D1621" s="76">
        <v>0</v>
      </c>
      <c r="E1621" s="76">
        <v>0</v>
      </c>
      <c r="F1621" s="76">
        <v>0</v>
      </c>
      <c r="G1621" s="77">
        <f t="shared" si="56"/>
        <v>84.822850000000003</v>
      </c>
      <c r="H1621" s="77">
        <f t="shared" si="57"/>
        <v>0.15000000000009095</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2068.85</v>
      </c>
      <c r="D1627" s="76">
        <v>0</v>
      </c>
      <c r="E1627" s="76">
        <v>0</v>
      </c>
      <c r="F1627" s="76">
        <v>0</v>
      </c>
      <c r="G1627" s="77">
        <f t="shared" si="56"/>
        <v>97.235950000000003</v>
      </c>
      <c r="H1627" s="77">
        <f t="shared" si="57"/>
        <v>0.15000000000009095</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2067.19</v>
      </c>
      <c r="D1633" s="76">
        <v>0</v>
      </c>
      <c r="E1633" s="76">
        <v>0</v>
      </c>
      <c r="F1633" s="76">
        <v>0</v>
      </c>
      <c r="G1633" s="77">
        <f t="shared" si="56"/>
        <v>109.56107</v>
      </c>
      <c r="H1633" s="77">
        <f t="shared" si="57"/>
        <v>0.19000000000005457</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2067.19</v>
      </c>
      <c r="D1634" s="76">
        <v>0</v>
      </c>
      <c r="E1634" s="76">
        <v>0</v>
      </c>
      <c r="F1634" s="76">
        <v>0</v>
      </c>
      <c r="G1634" s="77">
        <f t="shared" si="56"/>
        <v>111.62826</v>
      </c>
      <c r="H1634" s="77">
        <f t="shared" si="57"/>
        <v>0.19000000000005457</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1.66</v>
      </c>
      <c r="D1638" s="76">
        <v>0</v>
      </c>
      <c r="E1638" s="76">
        <v>0</v>
      </c>
      <c r="F1638" s="76">
        <v>0</v>
      </c>
      <c r="G1638" s="77">
        <f t="shared" si="56"/>
        <v>9.6280000000000004E-2</v>
      </c>
      <c r="H1638" s="77">
        <f t="shared" si="57"/>
        <v>0.34000000000000008</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1.66</v>
      </c>
      <c r="D1639" s="76">
        <v>0</v>
      </c>
      <c r="E1639" s="76">
        <v>0</v>
      </c>
      <c r="F1639" s="76">
        <v>0</v>
      </c>
      <c r="G1639" s="77">
        <f t="shared" si="56"/>
        <v>9.7939999999999985E-2</v>
      </c>
      <c r="H1639" s="77">
        <f t="shared" si="57"/>
        <v>0.34000000000000008</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34540.660000000003</v>
      </c>
      <c r="D1680" s="76">
        <v>0</v>
      </c>
      <c r="E1680" s="76">
        <v>0</v>
      </c>
      <c r="F1680" s="76">
        <v>0</v>
      </c>
      <c r="G1680" s="77">
        <f t="shared" si="60"/>
        <v>3454.0660000000007</v>
      </c>
      <c r="H1680" s="77">
        <f t="shared" si="61"/>
        <v>0.33999999999650754</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33910.33</v>
      </c>
      <c r="D1681" s="76">
        <v>0</v>
      </c>
      <c r="E1681" s="76">
        <v>0</v>
      </c>
      <c r="F1681" s="76">
        <v>0</v>
      </c>
      <c r="G1681" s="77">
        <f t="shared" si="60"/>
        <v>3424.9433300000005</v>
      </c>
      <c r="H1681" s="77">
        <f t="shared" si="61"/>
        <v>0.33000000000174623</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630.33000000000004</v>
      </c>
      <c r="D1682" s="76">
        <v>0</v>
      </c>
      <c r="E1682" s="76">
        <v>0</v>
      </c>
      <c r="F1682" s="76">
        <v>0</v>
      </c>
      <c r="G1682" s="77">
        <f t="shared" si="60"/>
        <v>64.293660000000003</v>
      </c>
      <c r="H1682" s="77">
        <f t="shared" si="61"/>
        <v>0.33000000000004093</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8"/>
      <c r="E1" s="198"/>
      <c r="F1" s="198"/>
      <c r="G1" s="198"/>
      <c r="H1" s="198"/>
      <c r="I1" s="198"/>
      <c r="J1" s="198"/>
      <c r="K1" s="198"/>
      <c r="L1" s="198"/>
      <c r="M1" s="198"/>
      <c r="N1" s="198"/>
      <c r="O1" s="198"/>
      <c r="P1" s="198"/>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9" t="s">
        <v>3671</v>
      </c>
      <c r="C47" s="9"/>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8" t="s">
        <v>3683</v>
      </c>
      <c r="C53" s="7"/>
      <c r="D53" s="79"/>
      <c r="E53" s="79"/>
      <c r="F53" s="79"/>
      <c r="G53" s="79"/>
      <c r="H53" s="79"/>
      <c r="I53" s="79"/>
      <c r="J53" s="79"/>
      <c r="K53" s="79"/>
      <c r="L53" s="79"/>
      <c r="M53" s="79"/>
      <c r="N53" s="79"/>
      <c r="O53" s="79"/>
      <c r="P53" s="79"/>
    </row>
    <row r="54" spans="1:17" ht="31.5" customHeight="1" x14ac:dyDescent="0.2">
      <c r="A54" s="336" t="s">
        <v>3684</v>
      </c>
      <c r="B54" s="8" t="s">
        <v>3685</v>
      </c>
      <c r="C54" s="7"/>
      <c r="D54" s="79"/>
      <c r="E54" s="79"/>
      <c r="F54" s="79"/>
      <c r="G54" s="79"/>
      <c r="H54" s="79"/>
      <c r="I54" s="79"/>
      <c r="J54" s="79"/>
      <c r="K54" s="79"/>
      <c r="L54" s="79"/>
      <c r="M54" s="79"/>
      <c r="N54" s="79"/>
      <c r="O54" s="79"/>
      <c r="P54" s="79"/>
    </row>
    <row r="55" spans="1:17" ht="54.6" customHeight="1" x14ac:dyDescent="0.2">
      <c r="A55" s="336" t="s">
        <v>3686</v>
      </c>
      <c r="B55" s="8" t="s">
        <v>3687</v>
      </c>
      <c r="C55" s="7"/>
      <c r="D55" s="79"/>
      <c r="E55" s="79"/>
      <c r="F55" s="79"/>
      <c r="G55" s="79"/>
      <c r="H55" s="79"/>
      <c r="I55" s="79"/>
      <c r="J55" s="79"/>
      <c r="K55" s="79"/>
      <c r="L55" s="79"/>
      <c r="M55" s="79"/>
      <c r="N55" s="79"/>
      <c r="O55" s="79"/>
      <c r="P55" s="79"/>
    </row>
    <row r="56" spans="1:17" ht="54.6" customHeight="1" x14ac:dyDescent="0.2">
      <c r="A56" s="336" t="s">
        <v>3688</v>
      </c>
      <c r="B56" s="8" t="s">
        <v>3689</v>
      </c>
      <c r="C56" s="7"/>
      <c r="D56" s="79"/>
      <c r="E56" s="79"/>
      <c r="F56" s="79"/>
      <c r="G56" s="79"/>
      <c r="H56" s="79"/>
      <c r="I56" s="79"/>
      <c r="J56" s="79"/>
      <c r="K56" s="79"/>
      <c r="L56" s="79"/>
      <c r="M56" s="79"/>
      <c r="N56" s="79"/>
      <c r="O56" s="79"/>
      <c r="P56" s="79"/>
    </row>
    <row r="57" spans="1:17" ht="54" customHeight="1" x14ac:dyDescent="0.2">
      <c r="A57" s="336" t="s">
        <v>3690</v>
      </c>
      <c r="B57" s="8" t="s">
        <v>3691</v>
      </c>
      <c r="C57" s="7"/>
      <c r="D57" s="79"/>
      <c r="E57" s="79"/>
      <c r="F57" s="79"/>
      <c r="G57" s="79"/>
      <c r="H57" s="79"/>
      <c r="I57" s="79"/>
      <c r="J57" s="79"/>
      <c r="K57" s="79"/>
      <c r="L57" s="79"/>
      <c r="M57" s="79"/>
      <c r="N57" s="79"/>
      <c r="O57" s="79"/>
      <c r="P57" s="79"/>
    </row>
    <row r="58" spans="1:17" ht="31.15" customHeight="1" x14ac:dyDescent="0.2">
      <c r="A58" s="336" t="s">
        <v>3692</v>
      </c>
      <c r="B58" s="13" t="s">
        <v>3693</v>
      </c>
      <c r="C58" s="12"/>
      <c r="D58" s="79"/>
      <c r="E58" s="79"/>
      <c r="F58" s="79"/>
      <c r="G58" s="79"/>
      <c r="H58" s="79"/>
      <c r="I58" s="79"/>
      <c r="J58" s="79"/>
      <c r="K58" s="79"/>
      <c r="L58" s="79"/>
      <c r="M58" s="79"/>
      <c r="N58" s="79"/>
      <c r="O58" s="79"/>
      <c r="P58" s="79"/>
    </row>
    <row r="59" spans="1:17" ht="46.5" customHeight="1" x14ac:dyDescent="0.2">
      <c r="A59" s="335" t="s">
        <v>3694</v>
      </c>
      <c r="B59" s="2" t="s">
        <v>3695</v>
      </c>
      <c r="C59" s="1"/>
      <c r="D59" s="184"/>
      <c r="E59" s="79"/>
      <c r="F59" s="79"/>
      <c r="G59" s="79"/>
      <c r="H59" s="79"/>
      <c r="I59" s="79"/>
      <c r="J59" s="79"/>
      <c r="K59" s="79"/>
      <c r="L59" s="79"/>
      <c r="M59" s="79"/>
      <c r="N59" s="79"/>
      <c r="O59" s="79"/>
      <c r="P59" s="79"/>
    </row>
    <row r="60" spans="1:17" ht="39" customHeight="1" x14ac:dyDescent="0.2">
      <c r="A60" s="335" t="s">
        <v>3696</v>
      </c>
      <c r="B60" s="2" t="s">
        <v>3697</v>
      </c>
      <c r="C60" s="1"/>
      <c r="D60" s="184"/>
      <c r="E60" s="79"/>
      <c r="F60" s="79"/>
      <c r="G60" s="79"/>
      <c r="H60" s="79"/>
      <c r="I60" s="79"/>
      <c r="J60" s="79"/>
      <c r="K60" s="79"/>
      <c r="L60" s="79"/>
      <c r="M60" s="79"/>
      <c r="N60" s="79"/>
      <c r="O60" s="79"/>
      <c r="P60" s="79"/>
    </row>
    <row r="61" spans="1:17" ht="39" customHeight="1" x14ac:dyDescent="0.2">
      <c r="A61" s="335" t="s">
        <v>3698</v>
      </c>
      <c r="B61" s="2" t="s">
        <v>3699</v>
      </c>
      <c r="C61" s="1"/>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2" sqref="C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42" t="s">
        <v>21</v>
      </c>
      <c r="B2" s="41"/>
      <c r="C2" s="41"/>
      <c r="D2" s="41"/>
      <c r="E2" s="41"/>
      <c r="F2" s="41"/>
      <c r="G2" s="41"/>
      <c r="H2" s="41"/>
      <c r="I2" s="41"/>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40" t="s">
        <v>23</v>
      </c>
      <c r="B4" s="39"/>
      <c r="C4" s="39"/>
      <c r="D4" s="39"/>
      <c r="E4" s="39"/>
      <c r="F4" s="39"/>
      <c r="G4" s="39"/>
      <c r="H4" s="39"/>
      <c r="I4" s="39"/>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48736</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71" t="s">
        <v>27</v>
      </c>
      <c r="F7" s="38" t="s">
        <v>28</v>
      </c>
      <c r="G7" s="37"/>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71"/>
      <c r="F8" s="58" t="s">
        <v>31</v>
      </c>
      <c r="G8" s="57"/>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71"/>
      <c r="F9" s="44" t="s">
        <v>32</v>
      </c>
      <c r="G9" s="43"/>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v>21</v>
      </c>
      <c r="D10" s="204"/>
      <c r="E10" s="71"/>
      <c r="F10" s="58" t="s">
        <v>34</v>
      </c>
      <c r="G10" s="57"/>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71"/>
      <c r="F11" s="46" t="s">
        <v>35</v>
      </c>
      <c r="G11" s="45"/>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t="s">
        <v>36</v>
      </c>
      <c r="D12" s="204"/>
      <c r="E12" s="71"/>
      <c r="F12" s="48" t="s">
        <v>37</v>
      </c>
      <c r="G12" s="47"/>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36</v>
      </c>
      <c r="D13" s="204"/>
      <c r="E13" s="71"/>
      <c r="F13" s="74" t="s">
        <v>41</v>
      </c>
      <c r="G13" s="73"/>
      <c r="H13" s="72"/>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42</v>
      </c>
      <c r="B16" s="70" t="s">
        <v>43</v>
      </c>
      <c r="C16" s="69"/>
      <c r="D16" s="69"/>
      <c r="E16" s="69"/>
      <c r="F16" s="68"/>
      <c r="G16" s="233" t="s">
        <v>44</v>
      </c>
      <c r="H16" s="234" t="s">
        <v>45</v>
      </c>
      <c r="I16" s="235" t="s">
        <v>46</v>
      </c>
      <c r="J16" s="207"/>
      <c r="K16" s="207"/>
      <c r="L16" s="207"/>
      <c r="M16" s="207"/>
      <c r="N16" s="207"/>
      <c r="O16" s="207"/>
      <c r="P16" s="207"/>
      <c r="Q16" s="207"/>
      <c r="R16" s="207"/>
      <c r="S16" s="207"/>
      <c r="T16" s="207"/>
      <c r="U16" s="207"/>
      <c r="V16" s="207"/>
      <c r="W16" s="207"/>
    </row>
    <row r="17" spans="1:23" s="345" customFormat="1" ht="12.75" customHeight="1" x14ac:dyDescent="0.2">
      <c r="A17" s="51" t="s">
        <v>28</v>
      </c>
      <c r="B17" s="67" t="str">
        <f>'PR-RAS'!B6</f>
        <v>PRIHODI POSLOVANJA (šifre 61+62+63+64+65+66+67+68)</v>
      </c>
      <c r="C17" s="66"/>
      <c r="D17" s="66"/>
      <c r="E17" s="66"/>
      <c r="F17" s="65"/>
      <c r="G17" s="236" t="str">
        <f>'PR-RAS'!C6</f>
        <v>6</v>
      </c>
      <c r="H17" s="237">
        <f>'PR-RAS'!D6</f>
        <v>238098.66</v>
      </c>
      <c r="I17" s="237">
        <f>'PR-RAS'!E6</f>
        <v>257962.78</v>
      </c>
      <c r="J17" s="207"/>
      <c r="K17" s="207"/>
      <c r="L17" s="207"/>
      <c r="M17" s="207"/>
      <c r="N17" s="207"/>
      <c r="O17" s="207"/>
      <c r="P17" s="207"/>
      <c r="Q17" s="207"/>
      <c r="R17" s="207"/>
      <c r="S17" s="207"/>
      <c r="T17" s="207"/>
      <c r="U17" s="207"/>
      <c r="V17" s="207"/>
      <c r="W17" s="207"/>
    </row>
    <row r="18" spans="1:23" s="345" customFormat="1" ht="12.75" customHeight="1" x14ac:dyDescent="0.2">
      <c r="A18" s="50"/>
      <c r="B18" s="64" t="str">
        <f>'PR-RAS'!B152</f>
        <v xml:space="preserve">RASHODI POSLOVANJA (šifre 31+32+34+35+36+37+38) </v>
      </c>
      <c r="C18" s="63"/>
      <c r="D18" s="63"/>
      <c r="E18" s="63"/>
      <c r="F18" s="62"/>
      <c r="G18" s="238" t="str">
        <f>'PR-RAS'!C152</f>
        <v>3</v>
      </c>
      <c r="H18" s="237">
        <f>'PR-RAS'!D152</f>
        <v>207869.91999999998</v>
      </c>
      <c r="I18" s="237">
        <f>'PR-RAS'!E152</f>
        <v>250518.63</v>
      </c>
      <c r="J18" s="207"/>
      <c r="K18" s="207"/>
      <c r="L18" s="207"/>
      <c r="M18" s="207"/>
      <c r="N18" s="207"/>
      <c r="O18" s="207"/>
      <c r="P18" s="207"/>
      <c r="Q18" s="207"/>
      <c r="R18" s="207"/>
      <c r="S18" s="207"/>
      <c r="T18" s="207"/>
      <c r="U18" s="207"/>
      <c r="V18" s="207"/>
      <c r="W18" s="207"/>
    </row>
    <row r="19" spans="1:23" s="345" customFormat="1" ht="12.75" customHeight="1" x14ac:dyDescent="0.2">
      <c r="A19" s="50"/>
      <c r="B19" s="64" t="str">
        <f>'PR-RAS'!B649</f>
        <v>Višak prihoda i primitaka raspoloživ u sljedećem razdoblju (šifre X005 + '9221-9222' - Y005 - '9222-9221')</v>
      </c>
      <c r="C19" s="63"/>
      <c r="D19" s="63"/>
      <c r="E19" s="63"/>
      <c r="F19" s="62"/>
      <c r="G19" s="238" t="str">
        <f>'PR-RAS'!C649</f>
        <v>X006</v>
      </c>
      <c r="H19" s="237">
        <f>'PR-RAS'!D649</f>
        <v>20960.90000000002</v>
      </c>
      <c r="I19" s="237">
        <f>'PR-RAS'!E649</f>
        <v>0</v>
      </c>
      <c r="J19" s="207"/>
      <c r="K19" s="207"/>
      <c r="L19" s="207"/>
      <c r="M19" s="207"/>
      <c r="N19" s="207"/>
      <c r="O19" s="207"/>
      <c r="P19" s="207"/>
      <c r="Q19" s="207"/>
      <c r="R19" s="207"/>
      <c r="S19" s="207"/>
      <c r="T19" s="207"/>
      <c r="U19" s="207"/>
      <c r="V19" s="207"/>
      <c r="W19" s="207"/>
    </row>
    <row r="20" spans="1:23" s="345" customFormat="1" ht="12.75" customHeight="1" x14ac:dyDescent="0.2">
      <c r="A20" s="49"/>
      <c r="B20" s="61" t="str">
        <f>'PR-RAS'!B650</f>
        <v>Manjak prihoda i primitaka za pokriće u sljedećem razdoblju (šifre Y005 + '9222-9221' - X005 - '9221-9222' )</v>
      </c>
      <c r="C20" s="60"/>
      <c r="D20" s="60"/>
      <c r="E20" s="60"/>
      <c r="F20" s="59"/>
      <c r="G20" s="239" t="str">
        <f>'PR-RAS'!C650</f>
        <v>Y006</v>
      </c>
      <c r="H20" s="237">
        <f>'PR-RAS'!D650</f>
        <v>0</v>
      </c>
      <c r="I20" s="237">
        <f>'PR-RAS'!E650</f>
        <v>38.330000000005384</v>
      </c>
      <c r="J20" s="207"/>
      <c r="K20" s="207"/>
      <c r="L20" s="207"/>
      <c r="M20" s="207"/>
      <c r="N20" s="207"/>
      <c r="O20" s="207"/>
      <c r="P20" s="207"/>
      <c r="Q20" s="207"/>
      <c r="R20" s="207"/>
      <c r="S20" s="207"/>
      <c r="T20" s="207"/>
      <c r="U20" s="207"/>
      <c r="V20" s="207"/>
      <c r="W20" s="207"/>
    </row>
    <row r="21" spans="1:23" s="345" customFormat="1" ht="29.25" customHeight="1" x14ac:dyDescent="0.2">
      <c r="A21" s="232" t="s">
        <v>42</v>
      </c>
      <c r="B21" s="70" t="s">
        <v>43</v>
      </c>
      <c r="C21" s="69"/>
      <c r="D21" s="69"/>
      <c r="E21" s="69"/>
      <c r="F21" s="68"/>
      <c r="G21" s="233" t="s">
        <v>44</v>
      </c>
      <c r="H21" s="234" t="s">
        <v>47</v>
      </c>
      <c r="I21" s="235" t="s">
        <v>48</v>
      </c>
      <c r="J21" s="207"/>
      <c r="K21" s="207"/>
      <c r="L21" s="207"/>
      <c r="M21" s="207"/>
      <c r="N21" s="207"/>
      <c r="O21" s="207"/>
      <c r="P21" s="207"/>
      <c r="Q21" s="207"/>
      <c r="R21" s="207"/>
      <c r="S21" s="207"/>
      <c r="T21" s="207"/>
      <c r="U21" s="207"/>
      <c r="V21" s="207"/>
      <c r="W21" s="207"/>
    </row>
    <row r="22" spans="1:23" s="345" customFormat="1" ht="12.75" customHeight="1" x14ac:dyDescent="0.2">
      <c r="A22" s="51" t="s">
        <v>31</v>
      </c>
      <c r="B22" s="67" t="str">
        <f>BILANCA!B7</f>
        <v>Nefinancijska imovina (šifre 01+02+03+04+05+06)</v>
      </c>
      <c r="C22" s="66"/>
      <c r="D22" s="66"/>
      <c r="E22" s="66"/>
      <c r="F22" s="65"/>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50"/>
      <c r="B23" s="64" t="str">
        <f>BILANCA!B69</f>
        <v>Financijska imovina (šifre 11+12+13+14+15+16+17+19)</v>
      </c>
      <c r="C23" s="63"/>
      <c r="D23" s="63"/>
      <c r="E23" s="63"/>
      <c r="F23" s="6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50"/>
      <c r="B24" s="64" t="str">
        <f>BILANCA!B176</f>
        <v xml:space="preserve">Obveze (šifre 23+24+25+26+27+29) </v>
      </c>
      <c r="C24" s="63"/>
      <c r="D24" s="63"/>
      <c r="E24" s="63"/>
      <c r="F24" s="6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49"/>
      <c r="B25" s="61" t="str">
        <f>BILANCA!B250</f>
        <v>Vlastiti izvori (šifre 91 + 922 - 93 + 96 + 97)</v>
      </c>
      <c r="C25" s="60"/>
      <c r="D25" s="60"/>
      <c r="E25" s="60"/>
      <c r="F25" s="5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42</v>
      </c>
      <c r="B26" s="70" t="s">
        <v>43</v>
      </c>
      <c r="C26" s="69"/>
      <c r="D26" s="69"/>
      <c r="E26" s="69"/>
      <c r="F26" s="68"/>
      <c r="G26" s="233" t="s">
        <v>44</v>
      </c>
      <c r="H26" s="234" t="s">
        <v>45</v>
      </c>
      <c r="I26" s="235" t="s">
        <v>46</v>
      </c>
      <c r="J26" s="207"/>
      <c r="K26" s="207"/>
      <c r="L26" s="207"/>
      <c r="M26" s="207"/>
      <c r="N26" s="207"/>
      <c r="O26" s="207"/>
      <c r="P26" s="207"/>
      <c r="Q26" s="207"/>
      <c r="R26" s="207"/>
      <c r="S26" s="207"/>
      <c r="T26" s="207"/>
      <c r="U26" s="207"/>
      <c r="V26" s="207"/>
      <c r="W26" s="207"/>
    </row>
    <row r="27" spans="1:23" s="345" customFormat="1" ht="12.75" customHeight="1" x14ac:dyDescent="0.2">
      <c r="A27" s="51" t="s">
        <v>49</v>
      </c>
      <c r="B27" s="67" t="str">
        <f>'RAS-funkcijski'!B5</f>
        <v>Opće javne usluge (šifre 011+012+013+014 do 018)</v>
      </c>
      <c r="C27" s="66"/>
      <c r="D27" s="66"/>
      <c r="E27" s="66"/>
      <c r="F27" s="65"/>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50"/>
      <c r="B28" s="64" t="str">
        <f>'RAS-funkcijski'!B35</f>
        <v>Ekonomski poslovi (šifre 041+042+043+044+045+046+047+048+049)</v>
      </c>
      <c r="C28" s="63"/>
      <c r="D28" s="63"/>
      <c r="E28" s="63"/>
      <c r="F28" s="6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50"/>
      <c r="B29" s="64" t="str">
        <f>'RAS-funkcijski'!B88</f>
        <v>Rashodi vezani za stanovanje i kom. pogodnosti koji nisu drugdje svrstani</v>
      </c>
      <c r="C29" s="63"/>
      <c r="D29" s="63"/>
      <c r="E29" s="63"/>
      <c r="F29" s="6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50"/>
      <c r="B30" s="64" t="str">
        <f>'RAS-funkcijski'!B114</f>
        <v>Obrazovanje (šifre 091+092+093+094+095+096+097+098)</v>
      </c>
      <c r="C30" s="63"/>
      <c r="D30" s="63"/>
      <c r="E30" s="63"/>
      <c r="F30" s="6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49"/>
      <c r="B31" s="61" t="str">
        <f>'RAS-funkcijski'!B141</f>
        <v>Kontrolni zbroj (šifre 01+02+03+04+05+06+07+08+09+10)</v>
      </c>
      <c r="C31" s="60"/>
      <c r="D31" s="60"/>
      <c r="E31" s="60"/>
      <c r="F31" s="5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42</v>
      </c>
      <c r="B32" s="70" t="s">
        <v>43</v>
      </c>
      <c r="C32" s="69"/>
      <c r="D32" s="69"/>
      <c r="E32" s="69"/>
      <c r="F32" s="68"/>
      <c r="G32" s="233" t="s">
        <v>44</v>
      </c>
      <c r="H32" s="234" t="s">
        <v>50</v>
      </c>
      <c r="I32" s="235" t="s">
        <v>51</v>
      </c>
      <c r="J32" s="207"/>
      <c r="K32" s="207"/>
      <c r="L32" s="207"/>
      <c r="M32" s="207"/>
      <c r="N32" s="207"/>
      <c r="O32" s="207"/>
      <c r="P32" s="207"/>
      <c r="Q32" s="207"/>
      <c r="R32" s="207"/>
      <c r="S32" s="207"/>
      <c r="T32" s="207"/>
      <c r="U32" s="207"/>
      <c r="V32" s="207"/>
      <c r="W32" s="207"/>
    </row>
    <row r="33" spans="1:23" s="345" customFormat="1" ht="12.75" customHeight="1" x14ac:dyDescent="0.2">
      <c r="A33" s="51" t="s">
        <v>34</v>
      </c>
      <c r="B33" s="54" t="str">
        <f>'P-VRIO'!B5</f>
        <v>Promjene u vrijednosti i obujmu imovine (šifre 91511+91512)</v>
      </c>
      <c r="C33" s="66"/>
      <c r="D33" s="66"/>
      <c r="E33" s="66"/>
      <c r="F33" s="65"/>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50"/>
      <c r="B34" s="53" t="str">
        <f>'P-VRIO'!B22</f>
        <v>Promjene u obujmu imovine (šifre P016+P023)</v>
      </c>
      <c r="C34" s="63"/>
      <c r="D34" s="63"/>
      <c r="E34" s="63"/>
      <c r="F34" s="6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50"/>
      <c r="B35" s="53" t="str">
        <f>'P-VRIO'!B38</f>
        <v>Promjene u vrijednosti i obujmu obveza (šifre 91521+91522)</v>
      </c>
      <c r="C35" s="63"/>
      <c r="D35" s="63"/>
      <c r="E35" s="63"/>
      <c r="F35" s="6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49"/>
      <c r="B36" s="52" t="str">
        <f>'P-VRIO'!B44</f>
        <v>Promjene u obujmu obveza (šifre P035 do P038)</v>
      </c>
      <c r="C36" s="60"/>
      <c r="D36" s="60"/>
      <c r="E36" s="60"/>
      <c r="F36" s="5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42</v>
      </c>
      <c r="B37" s="70" t="s">
        <v>43</v>
      </c>
      <c r="C37" s="69"/>
      <c r="D37" s="69"/>
      <c r="E37" s="69"/>
      <c r="F37" s="68"/>
      <c r="G37" s="233" t="s">
        <v>44</v>
      </c>
      <c r="H37" s="234" t="s">
        <v>47</v>
      </c>
      <c r="I37" s="235" t="s">
        <v>52</v>
      </c>
      <c r="J37" s="207"/>
      <c r="K37" s="207"/>
      <c r="L37" s="207"/>
      <c r="M37" s="207"/>
      <c r="N37" s="207"/>
      <c r="O37" s="207"/>
      <c r="P37" s="207"/>
      <c r="Q37" s="207"/>
      <c r="R37" s="207"/>
      <c r="S37" s="207"/>
      <c r="T37" s="207"/>
      <c r="U37" s="207"/>
      <c r="V37" s="207"/>
      <c r="W37" s="207"/>
    </row>
    <row r="38" spans="1:23" s="345" customFormat="1" ht="12.75" customHeight="1" x14ac:dyDescent="0.2">
      <c r="A38" s="51" t="s">
        <v>35</v>
      </c>
      <c r="B38" s="67" t="str">
        <f>OBVEZE!B5</f>
        <v>Stanje obveza 1. siječnja (=stanju obveza iz Izvještaja o obvezama na 31. prosinca prethodne godine)</v>
      </c>
      <c r="C38" s="66"/>
      <c r="D38" s="66"/>
      <c r="E38" s="66"/>
      <c r="F38" s="65"/>
      <c r="G38" s="240" t="str">
        <f>OBVEZE!C5</f>
        <v>V001</v>
      </c>
      <c r="H38" s="237">
        <f>OBVEZE!D5</f>
        <v>40361.440000000002</v>
      </c>
      <c r="I38" s="237" t="s">
        <v>53</v>
      </c>
      <c r="J38" s="207"/>
      <c r="K38" s="207"/>
      <c r="L38" s="207"/>
      <c r="M38" s="207"/>
      <c r="N38" s="207"/>
      <c r="O38" s="207"/>
      <c r="P38" s="207"/>
      <c r="Q38" s="207"/>
      <c r="R38" s="207"/>
      <c r="S38" s="207"/>
      <c r="T38" s="207"/>
      <c r="U38" s="207"/>
      <c r="V38" s="207"/>
      <c r="W38" s="207"/>
    </row>
    <row r="39" spans="1:23" s="345" customFormat="1" ht="12.75" customHeight="1" x14ac:dyDescent="0.2">
      <c r="A39" s="50"/>
      <c r="B39" s="64" t="str">
        <f>OBVEZE!B44</f>
        <v>Stanje obveza na kraju izvještajnog razdoblja (šifre V001+V002-V004) i (šifre V007+V009)</v>
      </c>
      <c r="C39" s="63"/>
      <c r="D39" s="63"/>
      <c r="E39" s="63"/>
      <c r="F39" s="62"/>
      <c r="G39" s="241" t="str">
        <f>OBVEZE!C44</f>
        <v>V006</v>
      </c>
      <c r="H39" s="237" t="s">
        <v>53</v>
      </c>
      <c r="I39" s="237">
        <f>OBVEZE!D44</f>
        <v>36609.509999999951</v>
      </c>
      <c r="J39" s="207"/>
      <c r="K39" s="207"/>
      <c r="L39" s="207"/>
      <c r="M39" s="207"/>
      <c r="N39" s="207"/>
      <c r="O39" s="207"/>
      <c r="P39" s="207"/>
      <c r="Q39" s="207"/>
      <c r="R39" s="207"/>
      <c r="S39" s="207"/>
      <c r="T39" s="207"/>
      <c r="U39" s="207"/>
      <c r="V39" s="207"/>
      <c r="W39" s="207"/>
    </row>
    <row r="40" spans="1:23" s="345" customFormat="1" ht="12.75" customHeight="1" x14ac:dyDescent="0.2">
      <c r="A40" s="50"/>
      <c r="B40" s="64" t="str">
        <f>OBVEZE!B45</f>
        <v>Stanje dospjelih obveza na kraju izvještajnog razdoblja (šifre V008+D23+D24 + 'D dio 25,26' + D27)</v>
      </c>
      <c r="C40" s="63"/>
      <c r="D40" s="63"/>
      <c r="E40" s="63"/>
      <c r="F40" s="62"/>
      <c r="G40" s="241" t="str">
        <f>OBVEZE!C45</f>
        <v>V007</v>
      </c>
      <c r="H40" s="237" t="s">
        <v>53</v>
      </c>
      <c r="I40" s="237">
        <f>OBVEZE!D45</f>
        <v>2068.85</v>
      </c>
      <c r="J40" s="207"/>
      <c r="K40" s="207"/>
      <c r="L40" s="207"/>
      <c r="M40" s="207"/>
      <c r="N40" s="207"/>
      <c r="O40" s="207"/>
      <c r="P40" s="207"/>
      <c r="Q40" s="207"/>
      <c r="R40" s="207"/>
      <c r="S40" s="207"/>
      <c r="T40" s="207"/>
      <c r="U40" s="207"/>
      <c r="V40" s="207"/>
      <c r="W40" s="207"/>
    </row>
    <row r="41" spans="1:23" s="345" customFormat="1" ht="12.75" customHeight="1" x14ac:dyDescent="0.2">
      <c r="A41" s="49"/>
      <c r="B41" s="61" t="str">
        <f>OBVEZE!B104</f>
        <v>Stanje nedospjelih obveza na kraju izvještajnog razdoblja (šifre V010 + ND23 + ND24 + 'ND dio 25,26' + ND27)</v>
      </c>
      <c r="C41" s="60"/>
      <c r="D41" s="60"/>
      <c r="E41" s="60"/>
      <c r="F41" s="59"/>
      <c r="G41" s="242" t="str">
        <f>OBVEZE!C104</f>
        <v>V009</v>
      </c>
      <c r="H41" s="243" t="s">
        <v>53</v>
      </c>
      <c r="I41" s="243">
        <f>OBVEZE!D104</f>
        <v>34540.660000000003</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56" t="s">
        <v>54</v>
      </c>
      <c r="F44" s="56"/>
      <c r="G44" s="207"/>
      <c r="H44" s="55" t="s">
        <v>55</v>
      </c>
      <c r="I44" s="55"/>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9" zoomScaleNormal="100" workbookViewId="0">
      <selection activeCell="A742" sqref="A742"/>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56</v>
      </c>
      <c r="B1" s="255" t="s">
        <v>57</v>
      </c>
      <c r="C1" s="180" t="s">
        <v>33</v>
      </c>
      <c r="D1" s="256" t="s">
        <v>58</v>
      </c>
      <c r="E1" s="180" t="s">
        <v>59</v>
      </c>
      <c r="F1" s="257" t="s">
        <v>36</v>
      </c>
    </row>
    <row r="2" spans="1:24" s="146" customFormat="1" ht="50.1" customHeight="1" x14ac:dyDescent="0.2">
      <c r="A2" s="32" t="s">
        <v>60</v>
      </c>
      <c r="B2" s="31"/>
      <c r="C2" s="31"/>
      <c r="D2" s="31"/>
      <c r="E2" s="31"/>
      <c r="F2" s="31"/>
    </row>
    <row r="3" spans="1:24" s="146" customFormat="1" ht="48" customHeight="1" x14ac:dyDescent="0.2">
      <c r="A3" s="186" t="s">
        <v>61</v>
      </c>
      <c r="B3" s="187" t="s">
        <v>43</v>
      </c>
      <c r="C3" s="188" t="s">
        <v>44</v>
      </c>
      <c r="D3" s="187" t="s">
        <v>45</v>
      </c>
      <c r="E3" s="187" t="s">
        <v>46</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30" t="s">
        <v>64</v>
      </c>
      <c r="B5" s="29"/>
      <c r="C5" s="259"/>
      <c r="D5" s="260"/>
      <c r="E5" s="260"/>
      <c r="F5" s="261"/>
    </row>
    <row r="6" spans="1:24" s="198" customFormat="1" ht="12.75" customHeight="1" x14ac:dyDescent="0.2">
      <c r="A6" s="252" t="s">
        <v>65</v>
      </c>
      <c r="B6" s="162" t="s">
        <v>66</v>
      </c>
      <c r="C6" s="172" t="s">
        <v>65</v>
      </c>
      <c r="D6" s="262">
        <f>D7+D43+D49+D82+D106+D125+D134+D140</f>
        <v>238098.66</v>
      </c>
      <c r="E6" s="262">
        <f>E7+E43+E49+E82+E106+E125+E134+E140</f>
        <v>257962.78</v>
      </c>
      <c r="F6" s="254">
        <f t="shared" ref="F6:F69" si="0">IF(D6&lt;&gt;0,IF(E6/D6&gt;=100,"&gt;&gt;100",E6/D6*100),"-")</f>
        <v>108.34281049712753</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650</v>
      </c>
      <c r="E49" s="262">
        <f>E50+E53+E58+E61+E64+E68+E71+E74+E77</f>
        <v>0</v>
      </c>
      <c r="F49" s="254">
        <f t="shared" si="0"/>
        <v>0</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650</v>
      </c>
      <c r="E68" s="262">
        <f>SUM(E69:E70)</f>
        <v>0</v>
      </c>
      <c r="F68" s="254">
        <f t="shared" si="0"/>
        <v>0</v>
      </c>
    </row>
    <row r="69" spans="1:6" s="198" customFormat="1" ht="12.75" customHeight="1" x14ac:dyDescent="0.2">
      <c r="A69" s="252" t="s">
        <v>191</v>
      </c>
      <c r="B69" s="162" t="s">
        <v>192</v>
      </c>
      <c r="C69" s="172" t="s">
        <v>191</v>
      </c>
      <c r="D69" s="196">
        <v>650</v>
      </c>
      <c r="E69" s="196">
        <v>0</v>
      </c>
      <c r="F69" s="254">
        <f t="shared" si="0"/>
        <v>0</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187.32999999999998</v>
      </c>
      <c r="E82" s="262">
        <f>E83+E91+E98</f>
        <v>0</v>
      </c>
      <c r="F82" s="254">
        <f t="shared" si="1"/>
        <v>0</v>
      </c>
    </row>
    <row r="83" spans="1:6" s="198" customFormat="1" ht="12.75" customHeight="1" x14ac:dyDescent="0.2">
      <c r="A83" s="252" t="s">
        <v>219</v>
      </c>
      <c r="B83" s="162" t="s">
        <v>220</v>
      </c>
      <c r="C83" s="172" t="s">
        <v>219</v>
      </c>
      <c r="D83" s="262">
        <f>SUM(D84:D90)</f>
        <v>0.13</v>
      </c>
      <c r="E83" s="262">
        <f>SUM(E84:E90)</f>
        <v>0</v>
      </c>
      <c r="F83" s="254">
        <f t="shared" si="1"/>
        <v>0</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0.13</v>
      </c>
      <c r="E85" s="196">
        <v>0</v>
      </c>
      <c r="F85" s="254">
        <f t="shared" si="1"/>
        <v>0</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187.2</v>
      </c>
      <c r="E91" s="262">
        <f>SUM(E92:E97)</f>
        <v>0</v>
      </c>
      <c r="F91" s="254">
        <f t="shared" si="1"/>
        <v>0</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187.2</v>
      </c>
      <c r="E93" s="196">
        <v>0</v>
      </c>
      <c r="F93" s="254">
        <f t="shared" si="1"/>
        <v>0</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28626.43</v>
      </c>
      <c r="E106" s="267">
        <f>E107+E112+E120+E124</f>
        <v>23816.16</v>
      </c>
      <c r="F106" s="265">
        <f t="shared" si="1"/>
        <v>83.19640276485751</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28626.43</v>
      </c>
      <c r="E112" s="262">
        <f>SUM(E113:E119)</f>
        <v>23816.16</v>
      </c>
      <c r="F112" s="254">
        <f t="shared" si="1"/>
        <v>83.19640276485751</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28626.43</v>
      </c>
      <c r="E117" s="196">
        <v>23816.16</v>
      </c>
      <c r="F117" s="254">
        <f t="shared" si="1"/>
        <v>83.19640276485751</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0</v>
      </c>
      <c r="E125" s="262">
        <f>E126+E129</f>
        <v>0</v>
      </c>
      <c r="F125" s="254" t="str">
        <f t="shared" si="1"/>
        <v>-</v>
      </c>
    </row>
    <row r="126" spans="1:6" s="198" customFormat="1" ht="12.75" customHeight="1" x14ac:dyDescent="0.2">
      <c r="A126" s="252" t="s">
        <v>305</v>
      </c>
      <c r="B126" s="253" t="s">
        <v>306</v>
      </c>
      <c r="C126" s="172" t="s">
        <v>305</v>
      </c>
      <c r="D126" s="262">
        <f>SUM(D127:D128)</f>
        <v>0</v>
      </c>
      <c r="E126" s="262">
        <f>SUM(E127:E128)</f>
        <v>0</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0</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208634.9</v>
      </c>
      <c r="E134" s="262">
        <f>E135+E139</f>
        <v>234146.62</v>
      </c>
      <c r="F134" s="254">
        <f t="shared" ref="F134:F197" si="2">IF(D134&lt;&gt;0,IF(E134/D134&gt;=100,"&gt;&gt;100",E134/D134*100),"-")</f>
        <v>112.22792543337667</v>
      </c>
    </row>
    <row r="135" spans="1:6" s="198" customFormat="1" ht="24" customHeight="1" x14ac:dyDescent="0.2">
      <c r="A135" s="252" t="s">
        <v>323</v>
      </c>
      <c r="B135" s="266" t="s">
        <v>324</v>
      </c>
      <c r="C135" s="172" t="s">
        <v>323</v>
      </c>
      <c r="D135" s="262">
        <f>SUM(D136:D138)</f>
        <v>208634.9</v>
      </c>
      <c r="E135" s="262">
        <f>SUM(E136:E138)</f>
        <v>234146.62</v>
      </c>
      <c r="F135" s="254">
        <f t="shared" si="2"/>
        <v>112.22792543337667</v>
      </c>
    </row>
    <row r="136" spans="1:6" s="198" customFormat="1" ht="12.75" customHeight="1" x14ac:dyDescent="0.2">
      <c r="A136" s="252" t="s">
        <v>325</v>
      </c>
      <c r="B136" s="253" t="s">
        <v>326</v>
      </c>
      <c r="C136" s="172" t="s">
        <v>325</v>
      </c>
      <c r="D136" s="196">
        <v>208634.9</v>
      </c>
      <c r="E136" s="196">
        <v>234146.62</v>
      </c>
      <c r="F136" s="254">
        <f t="shared" si="2"/>
        <v>112.22792543337667</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207869.91999999998</v>
      </c>
      <c r="E152" s="262">
        <f>E153+E164+E202+E221+E230+E262+E273</f>
        <v>250518.63</v>
      </c>
      <c r="F152" s="254">
        <f t="shared" si="2"/>
        <v>120.51701852774082</v>
      </c>
    </row>
    <row r="153" spans="1:6" s="198" customFormat="1" ht="12.75" customHeight="1" x14ac:dyDescent="0.2">
      <c r="A153" s="252" t="s">
        <v>358</v>
      </c>
      <c r="B153" s="162" t="s">
        <v>359</v>
      </c>
      <c r="C153" s="172" t="s">
        <v>358</v>
      </c>
      <c r="D153" s="262">
        <f>D154+D159+D160</f>
        <v>161849.56</v>
      </c>
      <c r="E153" s="262">
        <f>E154+E159+E160</f>
        <v>202314.02000000002</v>
      </c>
      <c r="F153" s="254">
        <f t="shared" si="2"/>
        <v>125.00127896547882</v>
      </c>
    </row>
    <row r="154" spans="1:6" s="198" customFormat="1" ht="12.75" customHeight="1" x14ac:dyDescent="0.2">
      <c r="A154" s="252" t="s">
        <v>360</v>
      </c>
      <c r="B154" s="162" t="s">
        <v>361</v>
      </c>
      <c r="C154" s="172" t="s">
        <v>360</v>
      </c>
      <c r="D154" s="262">
        <f>SUM(D155:D158)</f>
        <v>129724.83</v>
      </c>
      <c r="E154" s="262">
        <f>SUM(E155:E158)</f>
        <v>163916.16</v>
      </c>
      <c r="F154" s="254">
        <f t="shared" si="2"/>
        <v>126.35681233885603</v>
      </c>
    </row>
    <row r="155" spans="1:6" s="198" customFormat="1" ht="12.75" customHeight="1" x14ac:dyDescent="0.2">
      <c r="A155" s="252" t="s">
        <v>362</v>
      </c>
      <c r="B155" s="162" t="s">
        <v>363</v>
      </c>
      <c r="C155" s="172" t="s">
        <v>362</v>
      </c>
      <c r="D155" s="196">
        <v>129724.83</v>
      </c>
      <c r="E155" s="196">
        <v>163916.16</v>
      </c>
      <c r="F155" s="254">
        <f t="shared" si="2"/>
        <v>126.35681233885603</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10720.09</v>
      </c>
      <c r="E159" s="196">
        <v>11351.75</v>
      </c>
      <c r="F159" s="254">
        <f t="shared" si="2"/>
        <v>105.89230127732137</v>
      </c>
    </row>
    <row r="160" spans="1:6" s="198" customFormat="1" ht="12.75" customHeight="1" x14ac:dyDescent="0.2">
      <c r="A160" s="252" t="s">
        <v>372</v>
      </c>
      <c r="B160" s="253" t="s">
        <v>373</v>
      </c>
      <c r="C160" s="172" t="s">
        <v>372</v>
      </c>
      <c r="D160" s="262">
        <f>SUM(D161:D163)</f>
        <v>21404.639999999999</v>
      </c>
      <c r="E160" s="262">
        <f>SUM(E161:E163)</f>
        <v>27046.11</v>
      </c>
      <c r="F160" s="254">
        <f t="shared" si="2"/>
        <v>126.35629470993206</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21404.639999999999</v>
      </c>
      <c r="E162" s="196">
        <v>27046.11</v>
      </c>
      <c r="F162" s="254">
        <f t="shared" si="2"/>
        <v>126.35629470993206</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45553.74</v>
      </c>
      <c r="E164" s="262">
        <f>E165+E170+E178+E188+E189+E194</f>
        <v>48065.250000000007</v>
      </c>
      <c r="F164" s="254">
        <f t="shared" si="2"/>
        <v>105.5132904565026</v>
      </c>
    </row>
    <row r="165" spans="1:6" s="198" customFormat="1" ht="12.75" customHeight="1" x14ac:dyDescent="0.2">
      <c r="A165" s="252" t="s">
        <v>382</v>
      </c>
      <c r="B165" s="162" t="s">
        <v>383</v>
      </c>
      <c r="C165" s="172" t="s">
        <v>382</v>
      </c>
      <c r="D165" s="262">
        <f>SUM(D166:D169)</f>
        <v>6233.1900000000005</v>
      </c>
      <c r="E165" s="262">
        <f>SUM(E166:E169)</f>
        <v>7041.97</v>
      </c>
      <c r="F165" s="254">
        <f t="shared" si="2"/>
        <v>112.975378578224</v>
      </c>
    </row>
    <row r="166" spans="1:6" s="198" customFormat="1" ht="12.75" customHeight="1" x14ac:dyDescent="0.2">
      <c r="A166" s="252" t="s">
        <v>384</v>
      </c>
      <c r="B166" s="162" t="s">
        <v>385</v>
      </c>
      <c r="C166" s="172" t="s">
        <v>384</v>
      </c>
      <c r="D166" s="196">
        <v>160.47</v>
      </c>
      <c r="E166" s="196">
        <v>374.21</v>
      </c>
      <c r="F166" s="254">
        <f t="shared" si="2"/>
        <v>233.19623605658379</v>
      </c>
    </row>
    <row r="167" spans="1:6" s="198" customFormat="1" ht="12.75" customHeight="1" x14ac:dyDescent="0.2">
      <c r="A167" s="252" t="s">
        <v>386</v>
      </c>
      <c r="B167" s="162" t="s">
        <v>387</v>
      </c>
      <c r="C167" s="172" t="s">
        <v>386</v>
      </c>
      <c r="D167" s="196">
        <v>5815.72</v>
      </c>
      <c r="E167" s="196">
        <v>6529.76</v>
      </c>
      <c r="F167" s="254">
        <f t="shared" si="2"/>
        <v>112.27775752615325</v>
      </c>
    </row>
    <row r="168" spans="1:6" s="198" customFormat="1" ht="12.75" customHeight="1" x14ac:dyDescent="0.2">
      <c r="A168" s="252" t="s">
        <v>388</v>
      </c>
      <c r="B168" s="162" t="s">
        <v>389</v>
      </c>
      <c r="C168" s="172" t="s">
        <v>388</v>
      </c>
      <c r="D168" s="196">
        <v>199</v>
      </c>
      <c r="E168" s="196">
        <v>138</v>
      </c>
      <c r="F168" s="254">
        <f t="shared" si="2"/>
        <v>69.346733668341713</v>
      </c>
    </row>
    <row r="169" spans="1:6" s="198" customFormat="1" ht="12.75" customHeight="1" x14ac:dyDescent="0.2">
      <c r="A169" s="252" t="s">
        <v>390</v>
      </c>
      <c r="B169" s="162" t="s">
        <v>391</v>
      </c>
      <c r="C169" s="172" t="s">
        <v>390</v>
      </c>
      <c r="D169" s="196">
        <v>58</v>
      </c>
      <c r="E169" s="196">
        <v>0</v>
      </c>
      <c r="F169" s="254">
        <f t="shared" si="2"/>
        <v>0</v>
      </c>
    </row>
    <row r="170" spans="1:6" s="198" customFormat="1" ht="12.75" customHeight="1" x14ac:dyDescent="0.2">
      <c r="A170" s="252" t="s">
        <v>392</v>
      </c>
      <c r="B170" s="162" t="s">
        <v>393</v>
      </c>
      <c r="C170" s="172" t="s">
        <v>392</v>
      </c>
      <c r="D170" s="262">
        <f>SUM(D171:D177)</f>
        <v>15143.579999999998</v>
      </c>
      <c r="E170" s="262">
        <f>SUM(E171:E177)</f>
        <v>13808.76</v>
      </c>
      <c r="F170" s="254">
        <f t="shared" si="2"/>
        <v>91.185571707614727</v>
      </c>
    </row>
    <row r="171" spans="1:6" s="198" customFormat="1" ht="12.75" customHeight="1" x14ac:dyDescent="0.2">
      <c r="A171" s="252" t="s">
        <v>394</v>
      </c>
      <c r="B171" s="162" t="s">
        <v>395</v>
      </c>
      <c r="C171" s="172" t="s">
        <v>394</v>
      </c>
      <c r="D171" s="196">
        <v>5569.04</v>
      </c>
      <c r="E171" s="196">
        <v>4586.8999999999996</v>
      </c>
      <c r="F171" s="254">
        <f t="shared" si="2"/>
        <v>82.364285406461434</v>
      </c>
    </row>
    <row r="172" spans="1:6" s="198" customFormat="1" ht="12.75" customHeight="1" x14ac:dyDescent="0.2">
      <c r="A172" s="252" t="s">
        <v>396</v>
      </c>
      <c r="B172" s="162" t="s">
        <v>397</v>
      </c>
      <c r="C172" s="172" t="s">
        <v>396</v>
      </c>
      <c r="D172" s="196">
        <v>9379.2199999999993</v>
      </c>
      <c r="E172" s="196">
        <v>8933.73</v>
      </c>
      <c r="F172" s="254">
        <f t="shared" si="2"/>
        <v>95.250244689856942</v>
      </c>
    </row>
    <row r="173" spans="1:6" s="198" customFormat="1" ht="12.75" customHeight="1" x14ac:dyDescent="0.2">
      <c r="A173" s="252" t="s">
        <v>398</v>
      </c>
      <c r="B173" s="253" t="s">
        <v>399</v>
      </c>
      <c r="C173" s="172" t="s">
        <v>398</v>
      </c>
      <c r="D173" s="196">
        <v>149.93</v>
      </c>
      <c r="E173" s="196">
        <v>253.94</v>
      </c>
      <c r="F173" s="254">
        <f t="shared" si="2"/>
        <v>169.37237377442807</v>
      </c>
    </row>
    <row r="174" spans="1:6" s="198" customFormat="1" ht="12.75" customHeight="1" x14ac:dyDescent="0.2">
      <c r="A174" s="252" t="s">
        <v>400</v>
      </c>
      <c r="B174" s="253" t="s">
        <v>401</v>
      </c>
      <c r="C174" s="172" t="s">
        <v>400</v>
      </c>
      <c r="D174" s="196">
        <v>0</v>
      </c>
      <c r="E174" s="196">
        <v>34.19</v>
      </c>
      <c r="F174" s="254" t="str">
        <f t="shared" si="2"/>
        <v>-</v>
      </c>
    </row>
    <row r="175" spans="1:6" s="198" customFormat="1" ht="12.75" customHeight="1" x14ac:dyDescent="0.2">
      <c r="A175" s="252" t="s">
        <v>402</v>
      </c>
      <c r="B175" s="253" t="s">
        <v>403</v>
      </c>
      <c r="C175" s="172" t="s">
        <v>402</v>
      </c>
      <c r="D175" s="196">
        <v>0</v>
      </c>
      <c r="E175" s="196">
        <v>0</v>
      </c>
      <c r="F175" s="254" t="str">
        <f t="shared" si="2"/>
        <v>-</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45.39</v>
      </c>
      <c r="E177" s="196">
        <v>0</v>
      </c>
      <c r="F177" s="254">
        <f t="shared" si="2"/>
        <v>0</v>
      </c>
    </row>
    <row r="178" spans="1:6" s="198" customFormat="1" ht="12.75" customHeight="1" x14ac:dyDescent="0.2">
      <c r="A178" s="252" t="s">
        <v>408</v>
      </c>
      <c r="B178" s="253" t="s">
        <v>409</v>
      </c>
      <c r="C178" s="172" t="s">
        <v>408</v>
      </c>
      <c r="D178" s="262">
        <f>SUM(D179:D187)</f>
        <v>23171.65</v>
      </c>
      <c r="E178" s="262">
        <f>SUM(E179:E187)</f>
        <v>26487.9</v>
      </c>
      <c r="F178" s="254">
        <f t="shared" si="2"/>
        <v>114.31166964803974</v>
      </c>
    </row>
    <row r="179" spans="1:6" s="198" customFormat="1" ht="12.75" customHeight="1" x14ac:dyDescent="0.2">
      <c r="A179" s="252" t="s">
        <v>410</v>
      </c>
      <c r="B179" s="253" t="s">
        <v>411</v>
      </c>
      <c r="C179" s="172" t="s">
        <v>410</v>
      </c>
      <c r="D179" s="196">
        <v>548.72</v>
      </c>
      <c r="E179" s="196">
        <v>547.13</v>
      </c>
      <c r="F179" s="254">
        <f t="shared" si="2"/>
        <v>99.710234728094477</v>
      </c>
    </row>
    <row r="180" spans="1:6" s="198" customFormat="1" ht="12.75" customHeight="1" x14ac:dyDescent="0.2">
      <c r="A180" s="252" t="s">
        <v>412</v>
      </c>
      <c r="B180" s="253" t="s">
        <v>413</v>
      </c>
      <c r="C180" s="172" t="s">
        <v>412</v>
      </c>
      <c r="D180" s="196">
        <v>0</v>
      </c>
      <c r="E180" s="196">
        <v>0</v>
      </c>
      <c r="F180" s="254" t="str">
        <f t="shared" si="2"/>
        <v>-</v>
      </c>
    </row>
    <row r="181" spans="1:6" s="198" customFormat="1" ht="12.75" customHeight="1" x14ac:dyDescent="0.2">
      <c r="A181" s="252" t="s">
        <v>414</v>
      </c>
      <c r="B181" s="253" t="s">
        <v>415</v>
      </c>
      <c r="C181" s="172" t="s">
        <v>414</v>
      </c>
      <c r="D181" s="196">
        <v>0</v>
      </c>
      <c r="E181" s="196">
        <v>0</v>
      </c>
      <c r="F181" s="254" t="str">
        <f t="shared" si="2"/>
        <v>-</v>
      </c>
    </row>
    <row r="182" spans="1:6" s="198" customFormat="1" ht="12.75" customHeight="1" x14ac:dyDescent="0.2">
      <c r="A182" s="252" t="s">
        <v>416</v>
      </c>
      <c r="B182" s="253" t="s">
        <v>417</v>
      </c>
      <c r="C182" s="172" t="s">
        <v>416</v>
      </c>
      <c r="D182" s="196">
        <v>659.48</v>
      </c>
      <c r="E182" s="196">
        <v>1015.37</v>
      </c>
      <c r="F182" s="254">
        <f t="shared" si="2"/>
        <v>153.96524534481713</v>
      </c>
    </row>
    <row r="183" spans="1:6" s="198" customFormat="1" ht="12.75" customHeight="1" x14ac:dyDescent="0.2">
      <c r="A183" s="252" t="s">
        <v>418</v>
      </c>
      <c r="B183" s="162" t="s">
        <v>419</v>
      </c>
      <c r="C183" s="172" t="s">
        <v>418</v>
      </c>
      <c r="D183" s="196">
        <v>0</v>
      </c>
      <c r="E183" s="196">
        <v>0</v>
      </c>
      <c r="F183" s="254" t="str">
        <f t="shared" si="2"/>
        <v>-</v>
      </c>
    </row>
    <row r="184" spans="1:6" s="198" customFormat="1" ht="12.75" customHeight="1" x14ac:dyDescent="0.2">
      <c r="A184" s="252" t="s">
        <v>420</v>
      </c>
      <c r="B184" s="162" t="s">
        <v>421</v>
      </c>
      <c r="C184" s="172" t="s">
        <v>420</v>
      </c>
      <c r="D184" s="196">
        <v>4403.74</v>
      </c>
      <c r="E184" s="196">
        <v>3845.18</v>
      </c>
      <c r="F184" s="254">
        <f t="shared" si="2"/>
        <v>87.316235745071239</v>
      </c>
    </row>
    <row r="185" spans="1:6" s="198" customFormat="1" ht="12.75" customHeight="1" x14ac:dyDescent="0.2">
      <c r="A185" s="252" t="s">
        <v>422</v>
      </c>
      <c r="B185" s="162" t="s">
        <v>423</v>
      </c>
      <c r="C185" s="172" t="s">
        <v>422</v>
      </c>
      <c r="D185" s="196">
        <v>1266.6500000000001</v>
      </c>
      <c r="E185" s="196">
        <v>822.04</v>
      </c>
      <c r="F185" s="254">
        <f t="shared" si="2"/>
        <v>64.898748667745622</v>
      </c>
    </row>
    <row r="186" spans="1:6" s="198" customFormat="1" ht="12.75" customHeight="1" x14ac:dyDescent="0.2">
      <c r="A186" s="252" t="s">
        <v>424</v>
      </c>
      <c r="B186" s="162" t="s">
        <v>425</v>
      </c>
      <c r="C186" s="172" t="s">
        <v>424</v>
      </c>
      <c r="D186" s="196">
        <v>0</v>
      </c>
      <c r="E186" s="196">
        <v>0</v>
      </c>
      <c r="F186" s="254" t="str">
        <f t="shared" si="2"/>
        <v>-</v>
      </c>
    </row>
    <row r="187" spans="1:6" s="198" customFormat="1" ht="12.75" customHeight="1" x14ac:dyDescent="0.2">
      <c r="A187" s="252" t="s">
        <v>426</v>
      </c>
      <c r="B187" s="162" t="s">
        <v>427</v>
      </c>
      <c r="C187" s="172" t="s">
        <v>426</v>
      </c>
      <c r="D187" s="196">
        <v>16293.06</v>
      </c>
      <c r="E187" s="196">
        <v>20258.18</v>
      </c>
      <c r="F187" s="254">
        <f t="shared" si="2"/>
        <v>124.33625114005595</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1005.3199999999999</v>
      </c>
      <c r="E194" s="262">
        <f>SUM(E195:E201)</f>
        <v>726.62</v>
      </c>
      <c r="F194" s="254">
        <f t="shared" si="2"/>
        <v>72.277483786257108</v>
      </c>
    </row>
    <row r="195" spans="1:6" s="198" customFormat="1" ht="12.75" customHeight="1" x14ac:dyDescent="0.2">
      <c r="A195" s="252" t="s">
        <v>442</v>
      </c>
      <c r="B195" s="170" t="s">
        <v>443</v>
      </c>
      <c r="C195" s="172" t="s">
        <v>442</v>
      </c>
      <c r="D195" s="196">
        <v>0</v>
      </c>
      <c r="E195" s="196">
        <v>0</v>
      </c>
      <c r="F195" s="254" t="str">
        <f t="shared" si="2"/>
        <v>-</v>
      </c>
    </row>
    <row r="196" spans="1:6" s="198" customFormat="1" ht="12.75" customHeight="1" x14ac:dyDescent="0.2">
      <c r="A196" s="252" t="s">
        <v>444</v>
      </c>
      <c r="B196" s="162" t="s">
        <v>445</v>
      </c>
      <c r="C196" s="172" t="s">
        <v>444</v>
      </c>
      <c r="D196" s="196">
        <v>542.92999999999995</v>
      </c>
      <c r="E196" s="196">
        <v>686.62</v>
      </c>
      <c r="F196" s="254">
        <f t="shared" si="2"/>
        <v>126.46565855635166</v>
      </c>
    </row>
    <row r="197" spans="1:6" s="198" customFormat="1" ht="12.75" customHeight="1" x14ac:dyDescent="0.2">
      <c r="A197" s="252" t="s">
        <v>446</v>
      </c>
      <c r="B197" s="162" t="s">
        <v>447</v>
      </c>
      <c r="C197" s="172" t="s">
        <v>446</v>
      </c>
      <c r="D197" s="196">
        <v>0</v>
      </c>
      <c r="E197" s="196">
        <v>0</v>
      </c>
      <c r="F197" s="254" t="str">
        <f t="shared" si="2"/>
        <v>-</v>
      </c>
    </row>
    <row r="198" spans="1:6" s="198" customFormat="1" ht="12.75" customHeight="1" x14ac:dyDescent="0.2">
      <c r="A198" s="252" t="s">
        <v>448</v>
      </c>
      <c r="B198" s="162" t="s">
        <v>449</v>
      </c>
      <c r="C198" s="172" t="s">
        <v>448</v>
      </c>
      <c r="D198" s="196">
        <v>30</v>
      </c>
      <c r="E198" s="196">
        <v>30</v>
      </c>
      <c r="F198" s="254">
        <f t="shared" ref="F198:F261" si="3">IF(D198&lt;&gt;0,IF(E198/D198&gt;=100,"&gt;&gt;100",E198/D198*100),"-")</f>
        <v>100</v>
      </c>
    </row>
    <row r="199" spans="1:6" s="198" customFormat="1" ht="12.75" customHeight="1" x14ac:dyDescent="0.2">
      <c r="A199" s="252" t="s">
        <v>450</v>
      </c>
      <c r="B199" s="162" t="s">
        <v>451</v>
      </c>
      <c r="C199" s="172" t="s">
        <v>450</v>
      </c>
      <c r="D199" s="196">
        <v>0</v>
      </c>
      <c r="E199" s="196">
        <v>0</v>
      </c>
      <c r="F199" s="254" t="str">
        <f t="shared" si="3"/>
        <v>-</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432.39</v>
      </c>
      <c r="E201" s="196">
        <v>10</v>
      </c>
      <c r="F201" s="254">
        <f t="shared" si="3"/>
        <v>2.3127269363306278</v>
      </c>
    </row>
    <row r="202" spans="1:6" s="198" customFormat="1" ht="12.75" customHeight="1" x14ac:dyDescent="0.2">
      <c r="A202" s="252" t="s">
        <v>456</v>
      </c>
      <c r="B202" s="170" t="s">
        <v>457</v>
      </c>
      <c r="C202" s="172" t="s">
        <v>456</v>
      </c>
      <c r="D202" s="262">
        <f>D203+D208+D216</f>
        <v>466.62</v>
      </c>
      <c r="E202" s="262">
        <f>E203+E208+E216</f>
        <v>139.36000000000001</v>
      </c>
      <c r="F202" s="254">
        <f t="shared" si="3"/>
        <v>29.865843727229869</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466.62</v>
      </c>
      <c r="E216" s="262">
        <f>SUM(E217:E220)</f>
        <v>139.36000000000001</v>
      </c>
      <c r="F216" s="254">
        <f t="shared" si="3"/>
        <v>29.865843727229869</v>
      </c>
    </row>
    <row r="217" spans="1:6" s="198" customFormat="1" ht="12.75" customHeight="1" x14ac:dyDescent="0.2">
      <c r="A217" s="252" t="s">
        <v>486</v>
      </c>
      <c r="B217" s="266" t="s">
        <v>487</v>
      </c>
      <c r="C217" s="172" t="s">
        <v>486</v>
      </c>
      <c r="D217" s="196">
        <v>466.62</v>
      </c>
      <c r="E217" s="196">
        <v>139.36000000000001</v>
      </c>
      <c r="F217" s="254">
        <f t="shared" si="3"/>
        <v>29.865843727229869</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207869.91999999998</v>
      </c>
      <c r="E299" s="262">
        <f>E152-E297+E298</f>
        <v>250518.63</v>
      </c>
      <c r="F299" s="254">
        <f t="shared" si="4"/>
        <v>120.51701852774082</v>
      </c>
    </row>
    <row r="300" spans="1:6" s="198" customFormat="1" ht="12.75" customHeight="1" x14ac:dyDescent="0.2">
      <c r="A300" s="252"/>
      <c r="B300" s="162" t="s">
        <v>642</v>
      </c>
      <c r="C300" s="172" t="s">
        <v>643</v>
      </c>
      <c r="D300" s="262">
        <f>IF(D6&gt;=D299,D6-D299,0)</f>
        <v>30228.74000000002</v>
      </c>
      <c r="E300" s="262">
        <f>IF(E6&gt;=E299,E6-E299,0)</f>
        <v>7444.1499999999942</v>
      </c>
      <c r="F300" s="254">
        <f t="shared" si="4"/>
        <v>24.626067775236379</v>
      </c>
    </row>
    <row r="301" spans="1:6" s="198" customFormat="1" ht="12.75" customHeight="1" x14ac:dyDescent="0.2">
      <c r="A301" s="252"/>
      <c r="B301" s="162" t="s">
        <v>644</v>
      </c>
      <c r="C301" s="172" t="s">
        <v>645</v>
      </c>
      <c r="D301" s="262">
        <f>IF(D299&gt;=D6,D299-D6,0)</f>
        <v>0</v>
      </c>
      <c r="E301" s="262">
        <f>IF(E299&gt;=E6,E299-E6,0)</f>
        <v>0</v>
      </c>
      <c r="F301" s="254" t="str">
        <f t="shared" si="4"/>
        <v>-</v>
      </c>
    </row>
    <row r="302" spans="1:6" s="198" customFormat="1" ht="12.75" customHeight="1" x14ac:dyDescent="0.2">
      <c r="A302" s="252" t="s">
        <v>646</v>
      </c>
      <c r="B302" s="162" t="s">
        <v>647</v>
      </c>
      <c r="C302" s="172" t="s">
        <v>646</v>
      </c>
      <c r="D302" s="196">
        <v>0</v>
      </c>
      <c r="E302" s="196">
        <v>4965.51</v>
      </c>
      <c r="F302" s="254" t="str">
        <f t="shared" si="4"/>
        <v>-</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2838.32</v>
      </c>
      <c r="E304" s="196">
        <v>3759.42</v>
      </c>
      <c r="F304" s="254">
        <f t="shared" si="4"/>
        <v>132.45229572423122</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30" t="s">
        <v>656</v>
      </c>
      <c r="B307" s="29"/>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850</v>
      </c>
      <c r="E360" s="262">
        <f>E361+E373+E406+E410+E412</f>
        <v>254.5</v>
      </c>
      <c r="F360" s="254">
        <f t="shared" si="6"/>
        <v>29.941176470588239</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850</v>
      </c>
      <c r="E373" s="262">
        <f>E374+E379+E388+E393+E398+E401</f>
        <v>254.5</v>
      </c>
      <c r="F373" s="254">
        <f t="shared" si="7"/>
        <v>29.941176470588239</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850</v>
      </c>
      <c r="E379" s="262">
        <f>SUM(E380:E387)</f>
        <v>254.5</v>
      </c>
      <c r="F379" s="254">
        <f t="shared" si="7"/>
        <v>29.941176470588239</v>
      </c>
    </row>
    <row r="380" spans="1:6" s="198" customFormat="1" ht="12.75" customHeight="1" x14ac:dyDescent="0.2">
      <c r="A380" s="252" t="s">
        <v>789</v>
      </c>
      <c r="B380" s="162" t="s">
        <v>698</v>
      </c>
      <c r="C380" s="172" t="s">
        <v>789</v>
      </c>
      <c r="D380" s="196">
        <v>0</v>
      </c>
      <c r="E380" s="196">
        <v>0</v>
      </c>
      <c r="F380" s="254" t="str">
        <f t="shared" si="7"/>
        <v>-</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850</v>
      </c>
      <c r="E386" s="196">
        <v>254.5</v>
      </c>
      <c r="F386" s="254">
        <f t="shared" si="7"/>
        <v>29.941176470588239</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0</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850</v>
      </c>
      <c r="E418" s="262">
        <f>IF(E360&gt;=E308,E360-E308,0)</f>
        <v>254.5</v>
      </c>
      <c r="F418" s="254">
        <f t="shared" si="8"/>
        <v>29.941176470588239</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8417.84</v>
      </c>
      <c r="E420" s="196">
        <v>12193.49</v>
      </c>
      <c r="F420" s="254">
        <f t="shared" si="8"/>
        <v>144.85295515239062</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238098.66</v>
      </c>
      <c r="E422" s="262">
        <f>E6+E308</f>
        <v>257962.78</v>
      </c>
      <c r="F422" s="254">
        <f t="shared" si="8"/>
        <v>108.34281049712753</v>
      </c>
    </row>
    <row r="423" spans="1:6" s="198" customFormat="1" ht="12.75" customHeight="1" x14ac:dyDescent="0.2">
      <c r="A423" s="252"/>
      <c r="B423" s="162" t="s">
        <v>854</v>
      </c>
      <c r="C423" s="172" t="s">
        <v>855</v>
      </c>
      <c r="D423" s="262">
        <f>D299+D360</f>
        <v>208719.91999999998</v>
      </c>
      <c r="E423" s="262">
        <f>E299+E360</f>
        <v>250773.13</v>
      </c>
      <c r="F423" s="254">
        <f t="shared" si="8"/>
        <v>120.14815356387642</v>
      </c>
    </row>
    <row r="424" spans="1:6" s="198" customFormat="1" ht="12.75" customHeight="1" x14ac:dyDescent="0.2">
      <c r="A424" s="252"/>
      <c r="B424" s="162" t="s">
        <v>856</v>
      </c>
      <c r="C424" s="172" t="s">
        <v>857</v>
      </c>
      <c r="D424" s="262">
        <f>IF(D422&gt;=D423,D422-D423,0)</f>
        <v>29378.74000000002</v>
      </c>
      <c r="E424" s="262">
        <f>IF(E422&gt;=E423,E422-E423,0)</f>
        <v>7189.6499999999942</v>
      </c>
      <c r="F424" s="254">
        <f t="shared" si="8"/>
        <v>24.472288464379307</v>
      </c>
    </row>
    <row r="425" spans="1:6" s="198" customFormat="1" ht="12.75" customHeight="1" x14ac:dyDescent="0.2">
      <c r="A425" s="252"/>
      <c r="B425" s="162" t="s">
        <v>858</v>
      </c>
      <c r="C425" s="172" t="s">
        <v>859</v>
      </c>
      <c r="D425" s="262">
        <f>IF(D423&gt;=D422,D423-D422,0)</f>
        <v>0</v>
      </c>
      <c r="E425" s="262">
        <f>IF(E423&gt;=E422,E423-E422,0)</f>
        <v>0</v>
      </c>
      <c r="F425" s="254" t="str">
        <f t="shared" si="8"/>
        <v>-</v>
      </c>
    </row>
    <row r="426" spans="1:6" s="198" customFormat="1" ht="12.75" customHeight="1" x14ac:dyDescent="0.2">
      <c r="A426" s="271" t="s">
        <v>860</v>
      </c>
      <c r="B426" s="170" t="s">
        <v>861</v>
      </c>
      <c r="C426" s="174" t="s">
        <v>862</v>
      </c>
      <c r="D426" s="262">
        <f>IF(D302-D303+D419-D420&gt;=0,D302-D303+D419-D420,0)</f>
        <v>0</v>
      </c>
      <c r="E426" s="262">
        <f>IF(E302-E303+E419-E420&gt;=0,E302-E303+E419-E420,0)</f>
        <v>0</v>
      </c>
      <c r="F426" s="254" t="str">
        <f t="shared" si="8"/>
        <v>-</v>
      </c>
    </row>
    <row r="427" spans="1:6" s="198" customFormat="1" ht="12.75" customHeight="1" x14ac:dyDescent="0.2">
      <c r="A427" s="271" t="s">
        <v>860</v>
      </c>
      <c r="B427" s="162" t="s">
        <v>863</v>
      </c>
      <c r="C427" s="174" t="s">
        <v>864</v>
      </c>
      <c r="D427" s="262">
        <f>IF(D303-D302+D420-D419&gt;=0,D303-D302+D420-D419,0)</f>
        <v>8417.84</v>
      </c>
      <c r="E427" s="262">
        <f>IF(E303-E302+E420-E419&gt;=0,E303-E302+E420-E419,0)</f>
        <v>7227.98</v>
      </c>
      <c r="F427" s="254">
        <f t="shared" si="8"/>
        <v>85.865020005131953</v>
      </c>
    </row>
    <row r="428" spans="1:6" s="198" customFormat="1" ht="24" customHeight="1" x14ac:dyDescent="0.2">
      <c r="A428" s="268" t="s">
        <v>865</v>
      </c>
      <c r="B428" s="169" t="s">
        <v>866</v>
      </c>
      <c r="C428" s="173" t="s">
        <v>867</v>
      </c>
      <c r="D428" s="272">
        <f>D304+D421</f>
        <v>2838.32</v>
      </c>
      <c r="E428" s="272">
        <f>E304+E421</f>
        <v>3759.42</v>
      </c>
      <c r="F428" s="269">
        <f t="shared" si="8"/>
        <v>132.45229572423122</v>
      </c>
    </row>
    <row r="429" spans="1:6" s="104" customFormat="1" ht="20.100000000000001" customHeight="1" x14ac:dyDescent="0.2">
      <c r="A429" s="30" t="s">
        <v>868</v>
      </c>
      <c r="B429" s="29"/>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238098.66</v>
      </c>
      <c r="E643" s="262">
        <f>E422+E430</f>
        <v>257962.78</v>
      </c>
      <c r="F643" s="254">
        <f t="shared" si="12"/>
        <v>108.34281049712753</v>
      </c>
    </row>
    <row r="644" spans="1:6" s="198" customFormat="1" ht="12.75" customHeight="1" x14ac:dyDescent="0.2">
      <c r="A644" s="252"/>
      <c r="B644" s="162" t="s">
        <v>1287</v>
      </c>
      <c r="C644" s="172" t="s">
        <v>1288</v>
      </c>
      <c r="D644" s="262">
        <f>D423+D535</f>
        <v>208719.91999999998</v>
      </c>
      <c r="E644" s="262">
        <f>E423+E535</f>
        <v>250773.13</v>
      </c>
      <c r="F644" s="254">
        <f t="shared" si="12"/>
        <v>120.14815356387642</v>
      </c>
    </row>
    <row r="645" spans="1:6" s="198" customFormat="1" ht="12.75" customHeight="1" x14ac:dyDescent="0.2">
      <c r="A645" s="252"/>
      <c r="B645" s="162" t="s">
        <v>1289</v>
      </c>
      <c r="C645" s="172" t="s">
        <v>1290</v>
      </c>
      <c r="D645" s="262">
        <f>IF(D643&gt;=D644,D643-D644,0)</f>
        <v>29378.74000000002</v>
      </c>
      <c r="E645" s="262">
        <f>IF(E643&gt;=E644,E643-E644,0)</f>
        <v>7189.6499999999942</v>
      </c>
      <c r="F645" s="254">
        <f t="shared" si="12"/>
        <v>24.472288464379307</v>
      </c>
    </row>
    <row r="646" spans="1:6" s="198" customFormat="1" ht="12.75" customHeight="1" x14ac:dyDescent="0.2">
      <c r="A646" s="252"/>
      <c r="B646" s="162" t="s">
        <v>1291</v>
      </c>
      <c r="C646" s="172" t="s">
        <v>1292</v>
      </c>
      <c r="D646" s="262">
        <f>IF(D644&gt;=D643,D644-D643,0)</f>
        <v>0</v>
      </c>
      <c r="E646" s="262">
        <f>IF(E644&gt;=E643,E644-E643,0)</f>
        <v>0</v>
      </c>
      <c r="F646" s="254" t="str">
        <f t="shared" si="12"/>
        <v>-</v>
      </c>
    </row>
    <row r="647" spans="1:6" s="198" customFormat="1" ht="24" customHeight="1" x14ac:dyDescent="0.2">
      <c r="A647" s="271" t="s">
        <v>1293</v>
      </c>
      <c r="B647" s="162" t="s">
        <v>1294</v>
      </c>
      <c r="C647" s="174" t="s">
        <v>1293</v>
      </c>
      <c r="D647" s="262">
        <f>IF(D426-D427+D641-D642&gt;=0,D426-D427+D641-D642,0)</f>
        <v>0</v>
      </c>
      <c r="E647" s="262">
        <f>IF(E426-E427+E641-E642&gt;=0,E426-E427+E641-E642,0)</f>
        <v>0</v>
      </c>
      <c r="F647" s="254" t="str">
        <f t="shared" si="12"/>
        <v>-</v>
      </c>
    </row>
    <row r="648" spans="1:6" s="198" customFormat="1" ht="24" customHeight="1" x14ac:dyDescent="0.2">
      <c r="A648" s="271" t="s">
        <v>1295</v>
      </c>
      <c r="B648" s="162" t="s">
        <v>1296</v>
      </c>
      <c r="C648" s="174" t="s">
        <v>1295</v>
      </c>
      <c r="D648" s="262">
        <f>IF(D427-D426+D642-D641&gt;=0,D427-D426+D642-D641,0)</f>
        <v>8417.84</v>
      </c>
      <c r="E648" s="262">
        <f>IF(E427-E426+E642-E641&gt;=0,E427-E426+E642-E641,0)</f>
        <v>7227.98</v>
      </c>
      <c r="F648" s="254">
        <f t="shared" si="12"/>
        <v>85.865020005131953</v>
      </c>
    </row>
    <row r="649" spans="1:6" s="198" customFormat="1" ht="24" customHeight="1" x14ac:dyDescent="0.2">
      <c r="A649" s="252"/>
      <c r="B649" s="162" t="s">
        <v>1297</v>
      </c>
      <c r="C649" s="172" t="s">
        <v>1298</v>
      </c>
      <c r="D649" s="262">
        <f>IF(D645+D647-D646-D648&gt;=0,D645+D647-D646-D648,0)</f>
        <v>20960.90000000002</v>
      </c>
      <c r="E649" s="262">
        <f>IF(E645+E647-E646-E648&gt;=0,E645+E647-E646-E648,0)</f>
        <v>0</v>
      </c>
      <c r="F649" s="254">
        <f t="shared" si="12"/>
        <v>0</v>
      </c>
    </row>
    <row r="650" spans="1:6" s="198" customFormat="1" ht="24" customHeight="1" x14ac:dyDescent="0.2">
      <c r="A650" s="252"/>
      <c r="B650" s="162" t="s">
        <v>1299</v>
      </c>
      <c r="C650" s="172" t="s">
        <v>1300</v>
      </c>
      <c r="D650" s="262">
        <f>IF(D646+D648-D645-D647&gt;=0,D646+D648-D645-D647,0)</f>
        <v>0</v>
      </c>
      <c r="E650" s="262">
        <f>IF(E646+E648-E645-E647&gt;=0,E646+E648-E645-E647,0)</f>
        <v>38.330000000005384</v>
      </c>
      <c r="F650" s="254" t="str">
        <f t="shared" si="12"/>
        <v>-</v>
      </c>
    </row>
    <row r="651" spans="1:6" s="198" customFormat="1" ht="24" customHeight="1" x14ac:dyDescent="0.2">
      <c r="A651" s="268" t="s">
        <v>1301</v>
      </c>
      <c r="B651" s="169" t="s">
        <v>1302</v>
      </c>
      <c r="C651" s="173" t="s">
        <v>1301</v>
      </c>
      <c r="D651" s="339">
        <v>0</v>
      </c>
      <c r="E651" s="339">
        <v>0</v>
      </c>
      <c r="F651" s="269" t="str">
        <f t="shared" si="12"/>
        <v>-</v>
      </c>
    </row>
    <row r="652" spans="1:6" s="104" customFormat="1" ht="20.100000000000001" customHeight="1" x14ac:dyDescent="0.2">
      <c r="A652" s="30" t="s">
        <v>1303</v>
      </c>
      <c r="B652" s="29"/>
      <c r="C652" s="197"/>
      <c r="D652" s="270"/>
      <c r="E652" s="270"/>
      <c r="F652" s="261"/>
    </row>
    <row r="653" spans="1:6" s="198" customFormat="1" ht="12.75" customHeight="1" x14ac:dyDescent="0.2">
      <c r="A653" s="252" t="s">
        <v>1304</v>
      </c>
      <c r="B653" s="162" t="s">
        <v>1305</v>
      </c>
      <c r="C653" s="172" t="s">
        <v>1306</v>
      </c>
      <c r="D653" s="196">
        <v>43139.58</v>
      </c>
      <c r="E653" s="196">
        <v>32526.93</v>
      </c>
      <c r="F653" s="254">
        <f t="shared" ref="F653:F716" si="13">IF(D653&lt;&gt;0,IF(E653/D653&gt;=100,"&gt;&gt;100",E653/D653*100),"-")</f>
        <v>75.399273706419947</v>
      </c>
    </row>
    <row r="654" spans="1:6" s="198" customFormat="1" ht="12.75" customHeight="1" x14ac:dyDescent="0.2">
      <c r="A654" s="252" t="s">
        <v>1307</v>
      </c>
      <c r="B654" s="162" t="s">
        <v>1308</v>
      </c>
      <c r="C654" s="172" t="s">
        <v>1307</v>
      </c>
      <c r="D654" s="196">
        <v>241979.26</v>
      </c>
      <c r="E654" s="196">
        <v>34180.589999999997</v>
      </c>
      <c r="F654" s="254">
        <f t="shared" si="13"/>
        <v>14.125421327431118</v>
      </c>
    </row>
    <row r="655" spans="1:6" s="198" customFormat="1" ht="12.75" customHeight="1" x14ac:dyDescent="0.2">
      <c r="A655" s="252" t="s">
        <v>1309</v>
      </c>
      <c r="B655" s="162" t="s">
        <v>1310</v>
      </c>
      <c r="C655" s="172" t="s">
        <v>1309</v>
      </c>
      <c r="D655" s="196">
        <v>263946.36</v>
      </c>
      <c r="E655" s="196">
        <v>66429.320000000007</v>
      </c>
      <c r="F655" s="254">
        <f t="shared" si="13"/>
        <v>25.16773483824517</v>
      </c>
    </row>
    <row r="656" spans="1:6" s="198" customFormat="1" ht="24" customHeight="1" x14ac:dyDescent="0.2">
      <c r="A656" s="252" t="s">
        <v>1304</v>
      </c>
      <c r="B656" s="162" t="s">
        <v>1311</v>
      </c>
      <c r="C656" s="172" t="s">
        <v>1312</v>
      </c>
      <c r="D656" s="262">
        <f>+D653+D654-D655</f>
        <v>21172.48000000004</v>
      </c>
      <c r="E656" s="262">
        <f>+E653+E654-E655</f>
        <v>278.19999999998254</v>
      </c>
      <c r="F656" s="254">
        <f t="shared" si="13"/>
        <v>1.3139698325372464</v>
      </c>
    </row>
    <row r="657" spans="1:6" s="198" customFormat="1" ht="24" customHeight="1" x14ac:dyDescent="0.2">
      <c r="A657" s="252"/>
      <c r="B657" s="162" t="s">
        <v>1313</v>
      </c>
      <c r="C657" s="172" t="s">
        <v>1314</v>
      </c>
      <c r="D657" s="340">
        <v>0</v>
      </c>
      <c r="E657" s="340">
        <v>0</v>
      </c>
      <c r="F657" s="254" t="str">
        <f t="shared" si="13"/>
        <v>-</v>
      </c>
    </row>
    <row r="658" spans="1:6" s="198" customFormat="1" ht="24" customHeight="1" x14ac:dyDescent="0.2">
      <c r="A658" s="252"/>
      <c r="B658" s="162" t="s">
        <v>1315</v>
      </c>
      <c r="C658" s="172" t="s">
        <v>1316</v>
      </c>
      <c r="D658" s="340">
        <v>16</v>
      </c>
      <c r="E658" s="340">
        <v>17</v>
      </c>
      <c r="F658" s="254">
        <f t="shared" si="13"/>
        <v>106.25</v>
      </c>
    </row>
    <row r="659" spans="1:6" s="198" customFormat="1" ht="12.75" customHeight="1" x14ac:dyDescent="0.2">
      <c r="A659" s="252"/>
      <c r="B659" s="162" t="s">
        <v>1317</v>
      </c>
      <c r="C659" s="172" t="s">
        <v>1318</v>
      </c>
      <c r="D659" s="340">
        <v>0</v>
      </c>
      <c r="E659" s="340">
        <v>0</v>
      </c>
      <c r="F659" s="254" t="str">
        <f t="shared" si="13"/>
        <v>-</v>
      </c>
    </row>
    <row r="660" spans="1:6" s="198" customFormat="1" ht="12.75" customHeight="1" x14ac:dyDescent="0.2">
      <c r="A660" s="252"/>
      <c r="B660" s="162" t="s">
        <v>1319</v>
      </c>
      <c r="C660" s="172" t="s">
        <v>1320</v>
      </c>
      <c r="D660" s="340">
        <v>15</v>
      </c>
      <c r="E660" s="340">
        <v>15</v>
      </c>
      <c r="F660" s="254">
        <f t="shared" si="13"/>
        <v>100</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0</v>
      </c>
      <c r="F663" s="265" t="str">
        <f t="shared" si="13"/>
        <v>-</v>
      </c>
    </row>
    <row r="664" spans="1:6" s="198" customFormat="1" ht="12.75" customHeight="1" x14ac:dyDescent="0.2">
      <c r="A664" s="106" t="s">
        <v>1328</v>
      </c>
      <c r="B664" s="253" t="s">
        <v>1329</v>
      </c>
      <c r="C664" s="263" t="s">
        <v>1328</v>
      </c>
      <c r="D664" s="338">
        <v>0</v>
      </c>
      <c r="E664" s="338">
        <v>0</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0</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0</v>
      </c>
      <c r="F683" s="265" t="str">
        <f t="shared" si="13"/>
        <v>-</v>
      </c>
    </row>
    <row r="684" spans="1:6" s="198" customFormat="1" ht="24" customHeight="1" x14ac:dyDescent="0.2">
      <c r="A684" s="106" t="s">
        <v>1368</v>
      </c>
      <c r="B684" s="266" t="s">
        <v>1369</v>
      </c>
      <c r="C684" s="263" t="s">
        <v>1368</v>
      </c>
      <c r="D684" s="338">
        <v>650</v>
      </c>
      <c r="E684" s="338">
        <v>0</v>
      </c>
      <c r="F684" s="265">
        <f t="shared" si="13"/>
        <v>0</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0</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0</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0</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28626.43</v>
      </c>
      <c r="E724" s="338">
        <v>23816.16</v>
      </c>
      <c r="F724" s="265">
        <f t="shared" si="14"/>
        <v>83.19640276485751</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0</v>
      </c>
      <c r="E726" s="338">
        <v>0</v>
      </c>
      <c r="F726" s="265" t="str">
        <f t="shared" si="14"/>
        <v>-</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0</v>
      </c>
      <c r="F732" s="265" t="str">
        <f t="shared" si="14"/>
        <v>-</v>
      </c>
    </row>
    <row r="733" spans="1:6" s="198" customFormat="1" ht="12.75" customHeight="1" x14ac:dyDescent="0.2">
      <c r="A733" s="106" t="s">
        <v>1466</v>
      </c>
      <c r="B733" s="253" t="s">
        <v>1467</v>
      </c>
      <c r="C733" s="263" t="s">
        <v>1466</v>
      </c>
      <c r="D733" s="338">
        <v>1200</v>
      </c>
      <c r="E733" s="338">
        <v>0</v>
      </c>
      <c r="F733" s="265">
        <f t="shared" si="14"/>
        <v>0</v>
      </c>
    </row>
    <row r="734" spans="1:6" s="198" customFormat="1" ht="12.75" customHeight="1" x14ac:dyDescent="0.2">
      <c r="A734" s="106" t="s">
        <v>1468</v>
      </c>
      <c r="B734" s="253" t="s">
        <v>1469</v>
      </c>
      <c r="C734" s="263" t="s">
        <v>1468</v>
      </c>
      <c r="D734" s="338">
        <v>5815.72</v>
      </c>
      <c r="E734" s="338">
        <v>6529.76</v>
      </c>
      <c r="F734" s="265">
        <f t="shared" si="14"/>
        <v>112.27775752615325</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4014.36</v>
      </c>
      <c r="E736" s="196">
        <v>3663.3</v>
      </c>
      <c r="F736" s="254">
        <f t="shared" si="14"/>
        <v>91.254894927211311</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660.4</v>
      </c>
      <c r="E738" s="196">
        <v>284.54000000000002</v>
      </c>
      <c r="F738" s="254">
        <f t="shared" si="14"/>
        <v>43.086008479709271</v>
      </c>
    </row>
    <row r="739" spans="1:6" s="198" customFormat="1" ht="12.75" customHeight="1" x14ac:dyDescent="0.2">
      <c r="A739" s="106" t="s">
        <v>1478</v>
      </c>
      <c r="B739" s="253" t="s">
        <v>1479</v>
      </c>
      <c r="C739" s="263" t="s">
        <v>1478</v>
      </c>
      <c r="D739" s="338">
        <v>0</v>
      </c>
      <c r="E739" s="338">
        <v>0</v>
      </c>
      <c r="F739" s="265" t="str">
        <f t="shared" si="14"/>
        <v>-</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0</v>
      </c>
      <c r="E741" s="338">
        <v>0</v>
      </c>
      <c r="F741" s="265" t="str">
        <f t="shared" si="14"/>
        <v>-</v>
      </c>
    </row>
    <row r="742" spans="1:6" s="198" customFormat="1" ht="12.75" customHeight="1" x14ac:dyDescent="0.2">
      <c r="A742" s="106" t="s">
        <v>1484</v>
      </c>
      <c r="B742" s="253" t="s">
        <v>1485</v>
      </c>
      <c r="C742" s="263" t="s">
        <v>1484</v>
      </c>
      <c r="D742" s="338">
        <v>0</v>
      </c>
      <c r="E742" s="338">
        <v>0</v>
      </c>
      <c r="F742" s="265" t="str">
        <f t="shared" si="14"/>
        <v>-</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0</v>
      </c>
      <c r="E777" s="338">
        <v>0</v>
      </c>
      <c r="F777" s="265" t="str">
        <f t="shared" si="14"/>
        <v>-</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0</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34" t="s">
        <v>2019</v>
      </c>
      <c r="B1010" s="33"/>
      <c r="C1010" s="277"/>
      <c r="D1010" s="278"/>
      <c r="E1010" s="278"/>
      <c r="F1010" s="279"/>
    </row>
    <row r="1011" spans="1:6" s="198" customFormat="1" ht="39" customHeight="1" x14ac:dyDescent="0.2">
      <c r="A1011" s="136" t="s">
        <v>2020</v>
      </c>
      <c r="B1011" s="132" t="s">
        <v>43</v>
      </c>
      <c r="C1011" s="144" t="s">
        <v>44</v>
      </c>
      <c r="D1011" s="101" t="s">
        <v>2021</v>
      </c>
      <c r="E1011" s="102" t="s">
        <v>52</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36"/>
      <c r="E1021" s="35"/>
      <c r="F1021" s="182"/>
    </row>
    <row r="1022" spans="1:6" s="198" customFormat="1" ht="15" customHeight="1" x14ac:dyDescent="0.2">
      <c r="A1022" s="137"/>
      <c r="B1022" s="134"/>
      <c r="C1022" s="145"/>
      <c r="D1022" s="36"/>
      <c r="E1022" s="35"/>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56</v>
      </c>
      <c r="B1" s="255"/>
      <c r="C1" s="180" t="s">
        <v>33</v>
      </c>
      <c r="D1" s="256"/>
      <c r="E1" s="180" t="s">
        <v>59</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43</v>
      </c>
      <c r="C3" s="191" t="s">
        <v>44</v>
      </c>
      <c r="D3" s="192" t="s">
        <v>47</v>
      </c>
      <c r="E3" s="190" t="s">
        <v>48</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30" t="s">
        <v>2040</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2339</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1303</v>
      </c>
      <c r="B298" s="25"/>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56</v>
      </c>
      <c r="B1" s="255"/>
      <c r="C1" s="180" t="s">
        <v>33</v>
      </c>
      <c r="D1" s="256"/>
      <c r="E1" s="180" t="s">
        <v>59</v>
      </c>
      <c r="F1" s="257"/>
    </row>
    <row r="2" spans="1:25" s="198"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43</v>
      </c>
      <c r="C3" s="188" t="s">
        <v>44</v>
      </c>
      <c r="D3" s="195" t="s">
        <v>45</v>
      </c>
      <c r="E3" s="195" t="s">
        <v>46</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56</v>
      </c>
      <c r="B1" s="255"/>
      <c r="C1" s="180" t="s">
        <v>33</v>
      </c>
      <c r="D1" s="256"/>
      <c r="E1" s="180" t="s">
        <v>59</v>
      </c>
      <c r="F1" s="257"/>
    </row>
    <row r="2" spans="1:24" ht="50.1" customHeight="1" x14ac:dyDescent="0.2">
      <c r="A2" s="32"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43</v>
      </c>
      <c r="C3" s="188" t="s">
        <v>44</v>
      </c>
      <c r="D3" s="195" t="s">
        <v>50</v>
      </c>
      <c r="E3" s="101" t="s">
        <v>51</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56</v>
      </c>
      <c r="B1" s="255" t="s">
        <v>57</v>
      </c>
      <c r="C1" s="180" t="s">
        <v>33</v>
      </c>
      <c r="D1" s="256" t="s">
        <v>58</v>
      </c>
      <c r="E1" s="180" t="s">
        <v>59</v>
      </c>
      <c r="F1" s="257" t="s">
        <v>36</v>
      </c>
    </row>
    <row r="2" spans="1:24" ht="50.1" customHeight="1" x14ac:dyDescent="0.2">
      <c r="A2" s="32"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43</v>
      </c>
      <c r="C3" s="188" t="s">
        <v>44</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40361.440000000002</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252828.22999999998</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252573.72999999998</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204012.98</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48421.39</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139.36000000000001</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254.5</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0</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256580.16000000003</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253756.15000000002</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204028.25</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49492.89</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235.01</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2824.01</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0</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36609.509999999951</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2068.85</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2068.85</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2067.19</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2067.19</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1.66</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1.66</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34540.660000000003</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33910.33</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630.33000000000004</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6" zoomScale="120" zoomScaleNormal="120" zoomScaleSheetLayoutView="100" workbookViewId="0">
      <selection activeCell="P2" sqref="P2 P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8" customFormat="1" ht="37.5" customHeight="1" x14ac:dyDescent="0.2">
      <c r="A2" s="24" t="s">
        <v>3233</v>
      </c>
      <c r="B2" s="17"/>
      <c r="C2" s="17"/>
      <c r="D2" s="17"/>
      <c r="E2" s="103" t="s">
        <v>3233</v>
      </c>
      <c r="F2" s="103" t="s">
        <v>3234</v>
      </c>
      <c r="G2" s="103" t="s">
        <v>3235</v>
      </c>
      <c r="H2" s="103" t="s">
        <v>3235</v>
      </c>
      <c r="I2" s="103" t="s">
        <v>3236</v>
      </c>
      <c r="J2" s="103" t="s">
        <v>28</v>
      </c>
      <c r="K2" s="103" t="s">
        <v>3237</v>
      </c>
      <c r="L2" s="103" t="s">
        <v>34</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5</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48736</v>
      </c>
      <c r="P3" s="182"/>
    </row>
    <row r="4" spans="1:17" s="198" customFormat="1" ht="19.5" customHeight="1" x14ac:dyDescent="0.2">
      <c r="A4" s="16" t="s">
        <v>3244</v>
      </c>
      <c r="B4" s="15"/>
      <c r="C4" s="14"/>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20" t="s">
        <v>41</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3265</v>
      </c>
      <c r="B23" s="19"/>
      <c r="C23" s="18"/>
      <c r="D23" s="114"/>
      <c r="E23" s="182">
        <f>SUM(E24:E297)</f>
        <v>0</v>
      </c>
      <c r="F23" s="182">
        <f>SUM(F24:F297)</f>
        <v>5</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Provjera</v>
      </c>
      <c r="C232" s="325" t="s">
        <v>3474</v>
      </c>
      <c r="D232" s="177"/>
      <c r="E232" s="178">
        <f t="shared" si="13"/>
        <v>0</v>
      </c>
      <c r="F232" s="178">
        <f t="shared" si="14"/>
        <v>1</v>
      </c>
      <c r="G232" s="178"/>
      <c r="H232" s="178"/>
      <c r="I232" s="178"/>
      <c r="J232" s="178"/>
      <c r="K232" s="178"/>
      <c r="L232" s="178">
        <f>IF(AND('PR-RAS'!D93&gt;0,'PR-RAS'!D711=0),1,0)</f>
        <v>1</v>
      </c>
      <c r="M232" s="178">
        <f>IF(AND('PR-RAS'!E93&gt;0,'PR-RAS'!E711=0),1,0)</f>
        <v>0</v>
      </c>
      <c r="N232" s="178"/>
      <c r="O232" s="178"/>
      <c r="P232" s="178"/>
    </row>
    <row r="233" spans="1:16" s="198" customFormat="1" ht="30" customHeight="1" x14ac:dyDescent="0.2">
      <c r="A233" s="115">
        <v>272</v>
      </c>
      <c r="B233" s="116" t="str">
        <f t="shared" si="12"/>
        <v>O.K.</v>
      </c>
      <c r="C233" s="325"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5"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5"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0</v>
      </c>
      <c r="M237" s="182">
        <f>IF(AND('PR-RAS'!E159&gt;0,SUM('PR-RAS'!E732:E733)=0),1,0)</f>
        <v>1</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5"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Provjera</v>
      </c>
      <c r="C242" s="325" t="s">
        <v>3484</v>
      </c>
      <c r="D242" s="114"/>
      <c r="E242" s="182">
        <f t="shared" si="13"/>
        <v>0</v>
      </c>
      <c r="F242" s="182">
        <f t="shared" si="14"/>
        <v>1</v>
      </c>
      <c r="G242" s="182"/>
      <c r="H242" s="182"/>
      <c r="I242" s="182"/>
      <c r="J242" s="182"/>
      <c r="K242" s="182"/>
      <c r="L242" s="182">
        <f>IF(AND('PR-RAS'!D196&gt;0,'PR-RAS'!D742=0),1,0)</f>
        <v>1</v>
      </c>
      <c r="M242" s="182">
        <f>IF(AND('PR-RAS'!E196&gt;0,'PR-RAS'!E742=0),1,0)</f>
        <v>1</v>
      </c>
      <c r="N242" s="182"/>
      <c r="O242" s="182"/>
      <c r="P242" s="182"/>
    </row>
    <row r="243" spans="1:16" s="198" customFormat="1" ht="30" customHeight="1" x14ac:dyDescent="0.2">
      <c r="A243" s="115">
        <v>275</v>
      </c>
      <c r="B243" s="116" t="str">
        <f t="shared" si="12"/>
        <v>Provjera</v>
      </c>
      <c r="C243" s="325"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5"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5"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35</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34</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Pašman</cp:lastModifiedBy>
  <cp:lastPrinted>2026-07-14T06:48:05Z</cp:lastPrinted>
  <dcterms:created xsi:type="dcterms:W3CDTF">2022-04-01T05:14:30Z</dcterms:created>
  <dcterms:modified xsi:type="dcterms:W3CDTF">2026-07-14T08:18:03Z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